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rozpočet dle položek 2018" sheetId="9" r:id="rId1"/>
    <sheet name="List2" sheetId="2" r:id="rId2"/>
    <sheet name="List3" sheetId="3" r:id="rId3"/>
  </sheets>
  <definedNames>
    <definedName name="__xlnm.Print_Titles_1" localSheetId="0">#REF!</definedName>
    <definedName name="__xlnm.Print_Titles_1">#REF!</definedName>
    <definedName name="kl">#REF!</definedName>
  </definedNames>
  <calcPr calcId="152511"/>
</workbook>
</file>

<file path=xl/calcChain.xml><?xml version="1.0" encoding="utf-8"?>
<calcChain xmlns="http://schemas.openxmlformats.org/spreadsheetml/2006/main">
  <c r="AA59" i="9" l="1"/>
  <c r="AC59" i="9"/>
  <c r="AE59" i="9"/>
  <c r="Y59" i="9" l="1"/>
  <c r="Y62" i="9"/>
  <c r="X59" i="9"/>
  <c r="X62" i="9"/>
  <c r="W59" i="9"/>
  <c r="W62" i="9"/>
  <c r="V59" i="9"/>
  <c r="V62" i="9"/>
  <c r="U59" i="9"/>
  <c r="U62" i="9"/>
  <c r="T59" i="9"/>
  <c r="T62" i="9"/>
  <c r="AB18" i="9" l="1"/>
  <c r="AD18" i="9"/>
  <c r="AB24" i="9"/>
  <c r="AD24" i="9"/>
  <c r="AD59" i="9" l="1"/>
  <c r="AB59" i="9"/>
  <c r="S62" i="9"/>
  <c r="R62" i="9"/>
  <c r="Q62" i="9"/>
  <c r="P62" i="9"/>
  <c r="O62" i="9"/>
  <c r="N62" i="9"/>
  <c r="M62" i="9"/>
  <c r="K62" i="9"/>
  <c r="H62" i="9"/>
  <c r="G62" i="9"/>
  <c r="D62" i="9"/>
  <c r="L61" i="9"/>
  <c r="L62" i="9" s="1"/>
  <c r="J61" i="9"/>
  <c r="J62" i="9" s="1"/>
  <c r="I61" i="9"/>
  <c r="I62" i="9" s="1"/>
  <c r="F61" i="9"/>
  <c r="F62" i="9" s="1"/>
  <c r="E61" i="9"/>
  <c r="E62" i="9" s="1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Z59" i="9" l="1"/>
  <c r="Z62" i="9" s="1"/>
  <c r="AB62" i="9"/>
  <c r="AA62" i="9"/>
  <c r="AC62" i="9"/>
  <c r="AD62" i="9"/>
  <c r="AE62" i="9"/>
</calcChain>
</file>

<file path=xl/sharedStrings.xml><?xml version="1.0" encoding="utf-8"?>
<sst xmlns="http://schemas.openxmlformats.org/spreadsheetml/2006/main" count="108" uniqueCount="83">
  <si>
    <t>Pol.</t>
  </si>
  <si>
    <t>RO 1/2012</t>
  </si>
  <si>
    <t>RO 2/2012</t>
  </si>
  <si>
    <t>RO 3/2012</t>
  </si>
  <si>
    <t>RO 4/2012</t>
  </si>
  <si>
    <t>RO 5/2012</t>
  </si>
  <si>
    <t>RO 6/2012</t>
  </si>
  <si>
    <t>RO 7/2012</t>
  </si>
  <si>
    <t>RO 8/2012</t>
  </si>
  <si>
    <t>RO 9/2012</t>
  </si>
  <si>
    <t>RO 10/2012</t>
  </si>
  <si>
    <t>RO 11/2012</t>
  </si>
  <si>
    <t>Příjem</t>
  </si>
  <si>
    <t>Výdej</t>
  </si>
  <si>
    <t>Příjmy</t>
  </si>
  <si>
    <t>Výdaje</t>
  </si>
  <si>
    <t>daň z příjmů ze závislé činnosti</t>
  </si>
  <si>
    <t>daň z příjmů fyzických osob</t>
  </si>
  <si>
    <t>daň z příjmů FO vybíraná srážkou</t>
  </si>
  <si>
    <t>daň z příjmů právnických osob</t>
  </si>
  <si>
    <t>DPPO za obec</t>
  </si>
  <si>
    <t>DPH</t>
  </si>
  <si>
    <t>daň z nemovitostí</t>
  </si>
  <si>
    <t>MP za odpady</t>
  </si>
  <si>
    <t>MP ze psů</t>
  </si>
  <si>
    <t>správní poplatky</t>
  </si>
  <si>
    <t>DANĚ A POPLATKY</t>
  </si>
  <si>
    <t>dotace na volby</t>
  </si>
  <si>
    <t>dotace na státní správu</t>
  </si>
  <si>
    <t>TRANSFERY</t>
  </si>
  <si>
    <t>Silnice</t>
  </si>
  <si>
    <t>Pitná voda</t>
  </si>
  <si>
    <t>Odvádění a čištění odpadních vod</t>
  </si>
  <si>
    <t>Činnosti knihovnické</t>
  </si>
  <si>
    <t>Veřejné osvětlení</t>
  </si>
  <si>
    <t>Komunální služby a územní rozvoj j.n.</t>
  </si>
  <si>
    <t>Sběr a svoz nebezpečných odpadů</t>
  </si>
  <si>
    <t>Sběr a svoz komunálních odpadů</t>
  </si>
  <si>
    <t>Požární ochrana</t>
  </si>
  <si>
    <t>Zastupitelstva obcí</t>
  </si>
  <si>
    <t>Činnost místní správy</t>
  </si>
  <si>
    <t>Pojištění funkčně nespecifikované</t>
  </si>
  <si>
    <t>Financování</t>
  </si>
  <si>
    <t>CELKEM ROZPOČET</t>
  </si>
  <si>
    <t>Bez</t>
  </si>
  <si>
    <t>ODPA</t>
  </si>
  <si>
    <t>CELKEM ROZPOČET po financování</t>
  </si>
  <si>
    <t>Sběr a svoz ostatních odpadů</t>
  </si>
  <si>
    <t>Podpora ostatních produkčních činností</t>
  </si>
  <si>
    <t>Ostatní záležitosti pozemních komuníkací</t>
  </si>
  <si>
    <t>Péče o vzhled obcí a veřejnou zeleň</t>
  </si>
  <si>
    <t>daň z hazardních her</t>
  </si>
  <si>
    <t xml:space="preserve">Nebytové hospodářství </t>
  </si>
  <si>
    <t>Bytové hospodářství</t>
  </si>
  <si>
    <t>Pohřebnictví</t>
  </si>
  <si>
    <t>Obecné příjmy a výdaje z fin. operací</t>
  </si>
  <si>
    <t xml:space="preserve">Ostatní záležitosti kultury, církví </t>
  </si>
  <si>
    <t>Sňato z úřední desky:</t>
  </si>
  <si>
    <t>Schváleno zastupitelstvem obce:</t>
  </si>
  <si>
    <t>schválený rozpočet na rok 2018</t>
  </si>
  <si>
    <t>plnění do 10/2018</t>
  </si>
  <si>
    <t>návrh rozpočtu na rok 2019</t>
  </si>
  <si>
    <t xml:space="preserve">Vyvěšeno na úřední desku včetně elektronické úřadní desky:  </t>
  </si>
  <si>
    <t>Správce rozpočtu:   Zdeňka Šibůrková</t>
  </si>
  <si>
    <t>Starosta:  Bc. Jiří Chalupa</t>
  </si>
  <si>
    <t>MP z ubytovací kapacity</t>
  </si>
  <si>
    <t>Ostatní záležitosti v dopravě</t>
  </si>
  <si>
    <t>Základní školy</t>
  </si>
  <si>
    <t>Ostatní záležitosti ochranny památek</t>
  </si>
  <si>
    <t>Pomoc zdravotně postiženým</t>
  </si>
  <si>
    <t>Ostatní činnosti k ochraně přírody</t>
  </si>
  <si>
    <t>Ostatní záležitosti požarní ochrany</t>
  </si>
  <si>
    <t>Ostatní činnosti jinde nezařazené</t>
  </si>
  <si>
    <t>Ostatní finanční operace</t>
  </si>
  <si>
    <t>Převody vlastním fondům v rozpočtech</t>
  </si>
  <si>
    <t>Volby do zastupitelstva územních sam.</t>
  </si>
  <si>
    <t>Volba prezidenta republiky</t>
  </si>
  <si>
    <t>MP za užívání veřejného prostranství</t>
  </si>
  <si>
    <t>Využívání a zneškodň. kom. odpadů</t>
  </si>
  <si>
    <t>Ostatní neinve. přijaté transféry</t>
  </si>
  <si>
    <t>Neivestiční transfery od krajů</t>
  </si>
  <si>
    <t>Investiční přijaté transféry od krajů</t>
  </si>
  <si>
    <t xml:space="preserve"> Rozpočet obce Koněšín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</si>
</sst>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K_č_-;\-* #,##0\ _K_č_-;_-* &quot;- &quot;_K_č_-;_-@_-"/>
    <numFmt numFmtId="165" formatCode="[$-F800]dddd\,\ mmmm\ dd\,\ 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</font>
    <font>
      <sz val="10"/>
      <color rgb="FFCC009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sz val="10"/>
      <color indexed="25"/>
      <name val="Calibri"/>
      <family val="2"/>
      <charset val="238"/>
    </font>
    <font>
      <sz val="11"/>
      <color indexed="8"/>
      <name val="Calibri"/>
      <family val="2"/>
      <charset val="238"/>
    </font>
    <font>
      <strike/>
      <sz val="10"/>
      <color indexed="8"/>
      <name val="Calibri"/>
      <family val="2"/>
      <charset val="238"/>
    </font>
    <font>
      <sz val="11"/>
      <color rgb="FFCC0099"/>
      <name val="Calibri"/>
      <family val="2"/>
      <charset val="238"/>
    </font>
    <font>
      <strike/>
      <sz val="11"/>
      <color rgb="FFCC0099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i/>
      <sz val="12"/>
      <color rgb="FFCC0099"/>
      <name val="Book Antiqua"/>
      <family val="1"/>
      <charset val="238"/>
    </font>
    <font>
      <b/>
      <i/>
      <sz val="12"/>
      <color indexed="8"/>
      <name val="Book Antiqua"/>
      <family val="1"/>
      <charset val="238"/>
    </font>
    <font>
      <b/>
      <sz val="12"/>
      <color rgb="FFFF0000"/>
      <name val="Calibri"/>
      <family val="2"/>
      <charset val="238"/>
    </font>
    <font>
      <strike/>
      <sz val="12"/>
      <color indexed="8"/>
      <name val="Calibri"/>
      <family val="2"/>
      <charset val="238"/>
    </font>
    <font>
      <b/>
      <i/>
      <sz val="16"/>
      <color indexed="8"/>
      <name val="Book Antiqua"/>
      <family val="1"/>
      <charset val="238"/>
    </font>
    <font>
      <b/>
      <sz val="16"/>
      <color rgb="FFFF0000"/>
      <name val="Calibri"/>
      <family val="2"/>
      <charset val="238"/>
    </font>
    <font>
      <strike/>
      <sz val="16"/>
      <color indexed="8"/>
      <name val="Calibri"/>
      <family val="2"/>
      <charset val="238"/>
    </font>
    <font>
      <sz val="16"/>
      <color rgb="FFCC0099"/>
      <name val="Calibri"/>
      <family val="2"/>
      <charset val="238"/>
    </font>
    <font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6"/>
      <color rgb="FFCC0099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6"/>
      <name val="Calibri"/>
      <family val="2"/>
      <charset val="238"/>
    </font>
    <font>
      <strike/>
      <sz val="16"/>
      <name val="Calibri"/>
      <family val="2"/>
      <charset val="238"/>
    </font>
    <font>
      <b/>
      <strike/>
      <sz val="16"/>
      <color indexed="8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i/>
      <strike/>
      <sz val="16"/>
      <color indexed="8"/>
      <name val="Calibri"/>
      <family val="2"/>
      <charset val="238"/>
    </font>
    <font>
      <b/>
      <sz val="36"/>
      <color rgb="FFC00000"/>
      <name val="Calibri"/>
      <family val="2"/>
      <charset val="238"/>
    </font>
    <font>
      <b/>
      <sz val="16"/>
      <color rgb="FF0033CC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31"/>
    <xf numFmtId="164" fontId="4" fillId="8" borderId="32">
      <alignment horizontal="right"/>
    </xf>
    <xf numFmtId="17" fontId="8" fillId="0" borderId="0">
      <alignment horizontal="right"/>
      <protection locked="0"/>
    </xf>
  </cellStyleXfs>
  <cellXfs count="169">
    <xf numFmtId="0" fontId="0" fillId="0" borderId="0" xfId="0"/>
    <xf numFmtId="0" fontId="2" fillId="0" borderId="0" xfId="1"/>
    <xf numFmtId="0" fontId="4" fillId="0" borderId="0" xfId="1" applyFont="1"/>
    <xf numFmtId="0" fontId="3" fillId="0" borderId="0" xfId="1" applyFont="1"/>
    <xf numFmtId="3" fontId="4" fillId="0" borderId="0" xfId="1" applyNumberFormat="1" applyFont="1"/>
    <xf numFmtId="3" fontId="4" fillId="0" borderId="0" xfId="1" applyNumberFormat="1" applyFont="1" applyBorder="1"/>
    <xf numFmtId="3" fontId="4" fillId="4" borderId="0" xfId="1" applyNumberFormat="1" applyFont="1" applyFill="1"/>
    <xf numFmtId="0" fontId="4" fillId="0" borderId="0" xfId="1" applyFont="1" applyBorder="1"/>
    <xf numFmtId="0" fontId="9" fillId="0" borderId="0" xfId="1" applyFont="1"/>
    <xf numFmtId="0" fontId="9" fillId="0" borderId="0" xfId="1" applyFont="1" applyBorder="1"/>
    <xf numFmtId="0" fontId="9" fillId="4" borderId="0" xfId="1" applyFont="1" applyFill="1"/>
    <xf numFmtId="0" fontId="6" fillId="0" borderId="0" xfId="1" applyFont="1"/>
    <xf numFmtId="0" fontId="10" fillId="0" borderId="0" xfId="1" applyFont="1"/>
    <xf numFmtId="0" fontId="8" fillId="0" borderId="0" xfId="1" applyFont="1"/>
    <xf numFmtId="0" fontId="2" fillId="0" borderId="0" xfId="1" applyBorder="1"/>
    <xf numFmtId="0" fontId="2" fillId="4" borderId="0" xfId="1" applyFill="1"/>
    <xf numFmtId="0" fontId="11" fillId="0" borderId="0" xfId="1" applyFont="1"/>
    <xf numFmtId="4" fontId="8" fillId="0" borderId="0" xfId="1" applyNumberFormat="1" applyFont="1"/>
    <xf numFmtId="4" fontId="4" fillId="0" borderId="0" xfId="1" applyNumberFormat="1" applyFont="1"/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Border="1"/>
    <xf numFmtId="3" fontId="4" fillId="4" borderId="0" xfId="1" applyNumberFormat="1" applyFont="1" applyFill="1" applyBorder="1"/>
    <xf numFmtId="4" fontId="4" fillId="0" borderId="0" xfId="1" applyNumberFormat="1" applyFont="1" applyBorder="1"/>
    <xf numFmtId="0" fontId="15" fillId="0" borderId="0" xfId="1" applyFont="1" applyAlignment="1">
      <alignment horizontal="center" vertical="center"/>
    </xf>
    <xf numFmtId="0" fontId="16" fillId="0" borderId="0" xfId="1" applyFont="1"/>
    <xf numFmtId="0" fontId="17" fillId="3" borderId="9" xfId="1" applyFont="1" applyFill="1" applyBorder="1" applyAlignment="1">
      <alignment horizontal="center"/>
    </xf>
    <xf numFmtId="0" fontId="17" fillId="3" borderId="7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17" fillId="3" borderId="8" xfId="1" applyFont="1" applyFill="1" applyBorder="1" applyAlignment="1">
      <alignment horizontal="center"/>
    </xf>
    <xf numFmtId="3" fontId="17" fillId="2" borderId="5" xfId="1" applyNumberFormat="1" applyFont="1" applyFill="1" applyBorder="1" applyAlignment="1">
      <alignment horizontal="center"/>
    </xf>
    <xf numFmtId="3" fontId="17" fillId="2" borderId="8" xfId="1" applyNumberFormat="1" applyFont="1" applyFill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19" fillId="0" borderId="0" xfId="1" applyFont="1"/>
    <xf numFmtId="3" fontId="21" fillId="0" borderId="13" xfId="1" applyNumberFormat="1" applyFont="1" applyBorder="1"/>
    <xf numFmtId="3" fontId="21" fillId="0" borderId="11" xfId="1" applyNumberFormat="1" applyFont="1" applyBorder="1"/>
    <xf numFmtId="3" fontId="21" fillId="0" borderId="10" xfId="1" applyNumberFormat="1" applyFont="1" applyBorder="1"/>
    <xf numFmtId="3" fontId="21" fillId="0" borderId="12" xfId="1" applyNumberFormat="1" applyFont="1" applyBorder="1"/>
    <xf numFmtId="3" fontId="21" fillId="4" borderId="13" xfId="1" applyNumberFormat="1" applyFont="1" applyFill="1" applyBorder="1"/>
    <xf numFmtId="3" fontId="21" fillId="4" borderId="11" xfId="1" applyNumberFormat="1" applyFont="1" applyFill="1" applyBorder="1"/>
    <xf numFmtId="3" fontId="21" fillId="4" borderId="1" xfId="1" applyNumberFormat="1" applyFont="1" applyFill="1" applyBorder="1"/>
    <xf numFmtId="3" fontId="21" fillId="4" borderId="4" xfId="1" applyNumberFormat="1" applyFont="1" applyFill="1" applyBorder="1"/>
    <xf numFmtId="4" fontId="22" fillId="0" borderId="1" xfId="1" applyNumberFormat="1" applyFont="1" applyBorder="1"/>
    <xf numFmtId="4" fontId="22" fillId="0" borderId="4" xfId="1" applyNumberFormat="1" applyFont="1" applyBorder="1"/>
    <xf numFmtId="0" fontId="20" fillId="0" borderId="14" xfId="1" applyFont="1" applyBorder="1" applyAlignment="1">
      <alignment horizontal="right"/>
    </xf>
    <xf numFmtId="0" fontId="21" fillId="0" borderId="15" xfId="1" applyFont="1" applyBorder="1" applyAlignment="1">
      <alignment horizontal="right"/>
    </xf>
    <xf numFmtId="3" fontId="21" fillId="0" borderId="18" xfId="1" applyNumberFormat="1" applyFont="1" applyBorder="1"/>
    <xf numFmtId="3" fontId="21" fillId="0" borderId="16" xfId="1" applyNumberFormat="1" applyFont="1" applyBorder="1"/>
    <xf numFmtId="3" fontId="21" fillId="0" borderId="14" xfId="1" applyNumberFormat="1" applyFont="1" applyBorder="1"/>
    <xf numFmtId="3" fontId="21" fillId="0" borderId="17" xfId="1" applyNumberFormat="1" applyFont="1" applyBorder="1"/>
    <xf numFmtId="3" fontId="21" fillId="4" borderId="18" xfId="1" applyNumberFormat="1" applyFont="1" applyFill="1" applyBorder="1"/>
    <xf numFmtId="3" fontId="21" fillId="4" borderId="16" xfId="1" applyNumberFormat="1" applyFont="1" applyFill="1" applyBorder="1"/>
    <xf numFmtId="3" fontId="21" fillId="4" borderId="14" xfId="1" applyNumberFormat="1" applyFont="1" applyFill="1" applyBorder="1"/>
    <xf numFmtId="3" fontId="21" fillId="4" borderId="17" xfId="1" applyNumberFormat="1" applyFont="1" applyFill="1" applyBorder="1"/>
    <xf numFmtId="4" fontId="22" fillId="0" borderId="14" xfId="1" applyNumberFormat="1" applyFont="1" applyBorder="1"/>
    <xf numFmtId="4" fontId="22" fillId="0" borderId="17" xfId="1" applyNumberFormat="1" applyFont="1" applyBorder="1"/>
    <xf numFmtId="3" fontId="23" fillId="0" borderId="14" xfId="1" applyNumberFormat="1" applyFont="1" applyBorder="1"/>
    <xf numFmtId="4" fontId="21" fillId="0" borderId="18" xfId="1" applyNumberFormat="1" applyFont="1" applyBorder="1"/>
    <xf numFmtId="4" fontId="21" fillId="0" borderId="16" xfId="1" applyNumberFormat="1" applyFont="1" applyBorder="1"/>
    <xf numFmtId="4" fontId="21" fillId="0" borderId="14" xfId="1" applyNumberFormat="1" applyFont="1" applyBorder="1"/>
    <xf numFmtId="4" fontId="21" fillId="0" borderId="17" xfId="1" applyNumberFormat="1" applyFont="1" applyBorder="1"/>
    <xf numFmtId="4" fontId="21" fillId="4" borderId="18" xfId="1" applyNumberFormat="1" applyFont="1" applyFill="1" applyBorder="1"/>
    <xf numFmtId="4" fontId="21" fillId="4" borderId="16" xfId="1" applyNumberFormat="1" applyFont="1" applyFill="1" applyBorder="1"/>
    <xf numFmtId="4" fontId="21" fillId="4" borderId="14" xfId="1" applyNumberFormat="1" applyFont="1" applyFill="1" applyBorder="1"/>
    <xf numFmtId="4" fontId="21" fillId="4" borderId="17" xfId="1" applyNumberFormat="1" applyFont="1" applyFill="1" applyBorder="1"/>
    <xf numFmtId="4" fontId="18" fillId="0" borderId="0" xfId="1" applyNumberFormat="1" applyFont="1" applyAlignment="1">
      <alignment horizontal="center" vertical="center"/>
    </xf>
    <xf numFmtId="0" fontId="24" fillId="5" borderId="14" xfId="1" applyFont="1" applyFill="1" applyBorder="1" applyAlignment="1">
      <alignment horizontal="right"/>
    </xf>
    <xf numFmtId="0" fontId="25" fillId="5" borderId="15" xfId="1" applyFont="1" applyFill="1" applyBorder="1" applyAlignment="1">
      <alignment horizontal="right"/>
    </xf>
    <xf numFmtId="4" fontId="25" fillId="10" borderId="18" xfId="1" applyNumberFormat="1" applyFont="1" applyFill="1" applyBorder="1" applyAlignment="1">
      <alignment horizontal="right"/>
    </xf>
    <xf numFmtId="4" fontId="25" fillId="10" borderId="16" xfId="1" applyNumberFormat="1" applyFont="1" applyFill="1" applyBorder="1" applyAlignment="1">
      <alignment horizontal="right"/>
    </xf>
    <xf numFmtId="4" fontId="26" fillId="10" borderId="14" xfId="1" applyNumberFormat="1" applyFont="1" applyFill="1" applyBorder="1" applyAlignment="1">
      <alignment horizontal="right"/>
    </xf>
    <xf numFmtId="4" fontId="25" fillId="10" borderId="17" xfId="1" applyNumberFormat="1" applyFont="1" applyFill="1" applyBorder="1" applyAlignment="1">
      <alignment horizontal="right"/>
    </xf>
    <xf numFmtId="4" fontId="25" fillId="10" borderId="14" xfId="1" applyNumberFormat="1" applyFont="1" applyFill="1" applyBorder="1" applyAlignment="1">
      <alignment horizontal="right"/>
    </xf>
    <xf numFmtId="4" fontId="26" fillId="9" borderId="14" xfId="1" applyNumberFormat="1" applyFont="1" applyFill="1" applyBorder="1"/>
    <xf numFmtId="0" fontId="22" fillId="6" borderId="14" xfId="1" applyFont="1" applyFill="1" applyBorder="1" applyAlignment="1">
      <alignment horizontal="right"/>
    </xf>
    <xf numFmtId="0" fontId="22" fillId="6" borderId="15" xfId="1" applyFont="1" applyFill="1" applyBorder="1" applyAlignment="1">
      <alignment horizontal="right"/>
    </xf>
    <xf numFmtId="4" fontId="22" fillId="6" borderId="18" xfId="1" applyNumberFormat="1" applyFont="1" applyFill="1" applyBorder="1" applyAlignment="1">
      <alignment horizontal="right"/>
    </xf>
    <xf numFmtId="4" fontId="22" fillId="6" borderId="16" xfId="1" applyNumberFormat="1" applyFont="1" applyFill="1" applyBorder="1" applyAlignment="1">
      <alignment horizontal="right"/>
    </xf>
    <xf numFmtId="4" fontId="22" fillId="6" borderId="14" xfId="1" applyNumberFormat="1" applyFont="1" applyFill="1" applyBorder="1" applyAlignment="1">
      <alignment horizontal="right"/>
    </xf>
    <xf numFmtId="4" fontId="22" fillId="6" borderId="17" xfId="1" applyNumberFormat="1" applyFont="1" applyFill="1" applyBorder="1" applyAlignment="1">
      <alignment horizontal="right"/>
    </xf>
    <xf numFmtId="0" fontId="24" fillId="7" borderId="14" xfId="1" applyFont="1" applyFill="1" applyBorder="1" applyAlignment="1">
      <alignment horizontal="right"/>
    </xf>
    <xf numFmtId="0" fontId="21" fillId="7" borderId="15" xfId="1" applyFont="1" applyFill="1" applyBorder="1" applyAlignment="1">
      <alignment horizontal="right"/>
    </xf>
    <xf numFmtId="4" fontId="22" fillId="4" borderId="14" xfId="1" applyNumberFormat="1" applyFont="1" applyFill="1" applyBorder="1"/>
    <xf numFmtId="4" fontId="22" fillId="4" borderId="17" xfId="1" applyNumberFormat="1" applyFont="1" applyFill="1" applyBorder="1"/>
    <xf numFmtId="0" fontId="18" fillId="4" borderId="0" xfId="1" applyFont="1" applyFill="1" applyAlignment="1">
      <alignment horizontal="center" vertical="center"/>
    </xf>
    <xf numFmtId="0" fontId="27" fillId="4" borderId="0" xfId="1" applyFont="1" applyFill="1"/>
    <xf numFmtId="0" fontId="24" fillId="9" borderId="26" xfId="1" applyFont="1" applyFill="1" applyBorder="1" applyAlignment="1">
      <alignment horizontal="right"/>
    </xf>
    <xf numFmtId="0" fontId="25" fillId="9" borderId="27" xfId="1" applyFont="1" applyFill="1" applyBorder="1" applyAlignment="1">
      <alignment horizontal="right"/>
    </xf>
    <xf numFmtId="4" fontId="25" fillId="9" borderId="30" xfId="1" applyNumberFormat="1" applyFont="1" applyFill="1" applyBorder="1"/>
    <xf numFmtId="4" fontId="25" fillId="9" borderId="28" xfId="1" applyNumberFormat="1" applyFont="1" applyFill="1" applyBorder="1"/>
    <xf numFmtId="4" fontId="25" fillId="9" borderId="26" xfId="1" applyNumberFormat="1" applyFont="1" applyFill="1" applyBorder="1"/>
    <xf numFmtId="4" fontId="25" fillId="9" borderId="29" xfId="1" applyNumberFormat="1" applyFont="1" applyFill="1" applyBorder="1"/>
    <xf numFmtId="4" fontId="26" fillId="9" borderId="26" xfId="1" applyNumberFormat="1" applyFont="1" applyFill="1" applyBorder="1"/>
    <xf numFmtId="0" fontId="28" fillId="0" borderId="0" xfId="1" applyFont="1"/>
    <xf numFmtId="0" fontId="29" fillId="0" borderId="0" xfId="1" applyFont="1" applyAlignment="1">
      <alignment horizontal="center" vertical="center"/>
    </xf>
    <xf numFmtId="0" fontId="30" fillId="0" borderId="0" xfId="1" applyFont="1"/>
    <xf numFmtId="4" fontId="26" fillId="9" borderId="17" xfId="1" applyNumberFormat="1" applyFont="1" applyFill="1" applyBorder="1"/>
    <xf numFmtId="0" fontId="24" fillId="10" borderId="14" xfId="1" applyFont="1" applyFill="1" applyBorder="1" applyAlignment="1">
      <alignment horizontal="right"/>
    </xf>
    <xf numFmtId="0" fontId="25" fillId="10" borderId="15" xfId="1" applyFont="1" applyFill="1" applyBorder="1" applyAlignment="1">
      <alignment horizontal="right"/>
    </xf>
    <xf numFmtId="0" fontId="19" fillId="4" borderId="0" xfId="1" applyFont="1" applyFill="1"/>
    <xf numFmtId="4" fontId="25" fillId="10" borderId="19" xfId="1" applyNumberFormat="1" applyFont="1" applyFill="1" applyBorder="1" applyAlignment="1">
      <alignment horizontal="right"/>
    </xf>
    <xf numFmtId="4" fontId="25" fillId="10" borderId="20" xfId="1" applyNumberFormat="1" applyFont="1" applyFill="1" applyBorder="1" applyAlignment="1">
      <alignment horizontal="right"/>
    </xf>
    <xf numFmtId="0" fontId="26" fillId="10" borderId="15" xfId="1" applyFont="1" applyFill="1" applyBorder="1" applyAlignment="1">
      <alignment horizontal="right"/>
    </xf>
    <xf numFmtId="4" fontId="26" fillId="10" borderId="18" xfId="1" applyNumberFormat="1" applyFont="1" applyFill="1" applyBorder="1" applyAlignment="1">
      <alignment horizontal="right"/>
    </xf>
    <xf numFmtId="4" fontId="26" fillId="10" borderId="16" xfId="1" applyNumberFormat="1" applyFont="1" applyFill="1" applyBorder="1" applyAlignment="1">
      <alignment horizontal="right"/>
    </xf>
    <xf numFmtId="4" fontId="26" fillId="10" borderId="17" xfId="1" applyNumberFormat="1" applyFont="1" applyFill="1" applyBorder="1" applyAlignment="1">
      <alignment horizontal="right"/>
    </xf>
    <xf numFmtId="0" fontId="21" fillId="0" borderId="0" xfId="1" applyFont="1"/>
    <xf numFmtId="4" fontId="18" fillId="10" borderId="17" xfId="1" applyNumberFormat="1" applyFont="1" applyFill="1" applyBorder="1" applyAlignment="1">
      <alignment horizontal="right"/>
    </xf>
    <xf numFmtId="0" fontId="20" fillId="6" borderId="14" xfId="1" applyFont="1" applyFill="1" applyBorder="1" applyAlignment="1">
      <alignment horizontal="right"/>
    </xf>
    <xf numFmtId="0" fontId="24" fillId="10" borderId="21" xfId="1" applyFont="1" applyFill="1" applyBorder="1" applyAlignment="1">
      <alignment horizontal="right"/>
    </xf>
    <xf numFmtId="0" fontId="26" fillId="10" borderId="22" xfId="1" applyFont="1" applyFill="1" applyBorder="1" applyAlignment="1">
      <alignment horizontal="right"/>
    </xf>
    <xf numFmtId="4" fontId="26" fillId="10" borderId="25" xfId="1" applyNumberFormat="1" applyFont="1" applyFill="1" applyBorder="1" applyAlignment="1">
      <alignment horizontal="right"/>
    </xf>
    <xf numFmtId="4" fontId="26" fillId="10" borderId="23" xfId="1" applyNumberFormat="1" applyFont="1" applyFill="1" applyBorder="1" applyAlignment="1">
      <alignment horizontal="right"/>
    </xf>
    <xf numFmtId="4" fontId="26" fillId="10" borderId="21" xfId="1" applyNumberFormat="1" applyFont="1" applyFill="1" applyBorder="1" applyAlignment="1">
      <alignment horizontal="right"/>
    </xf>
    <xf numFmtId="4" fontId="26" fillId="10" borderId="24" xfId="1" applyNumberFormat="1" applyFont="1" applyFill="1" applyBorder="1" applyAlignment="1">
      <alignment horizontal="right"/>
    </xf>
    <xf numFmtId="0" fontId="20" fillId="0" borderId="1" xfId="1" applyFont="1" applyBorder="1" applyAlignment="1" applyProtection="1">
      <alignment horizontal="right"/>
      <protection locked="0"/>
    </xf>
    <xf numFmtId="0" fontId="21" fillId="0" borderId="2" xfId="1" applyFont="1" applyBorder="1" applyAlignment="1" applyProtection="1">
      <alignment horizontal="right"/>
      <protection locked="0"/>
    </xf>
    <xf numFmtId="0" fontId="21" fillId="0" borderId="4" xfId="1" applyFont="1" applyBorder="1" applyAlignment="1" applyProtection="1">
      <alignment horizontal="left"/>
      <protection locked="0"/>
    </xf>
    <xf numFmtId="0" fontId="21" fillId="0" borderId="17" xfId="1" applyFont="1" applyBorder="1" applyAlignment="1">
      <alignment horizontal="left"/>
    </xf>
    <xf numFmtId="0" fontId="25" fillId="10" borderId="17" xfId="1" applyFont="1" applyFill="1" applyBorder="1" applyAlignment="1">
      <alignment horizontal="left"/>
    </xf>
    <xf numFmtId="0" fontId="22" fillId="6" borderId="17" xfId="1" applyFont="1" applyFill="1" applyBorder="1" applyAlignment="1">
      <alignment horizontal="left"/>
    </xf>
    <xf numFmtId="0" fontId="21" fillId="7" borderId="17" xfId="1" applyFont="1" applyFill="1" applyBorder="1" applyAlignment="1">
      <alignment horizontal="left"/>
    </xf>
    <xf numFmtId="0" fontId="25" fillId="9" borderId="29" xfId="1" applyFont="1" applyFill="1" applyBorder="1" applyAlignment="1">
      <alignment horizontal="left"/>
    </xf>
    <xf numFmtId="0" fontId="26" fillId="10" borderId="17" xfId="1" applyFont="1" applyFill="1" applyBorder="1" applyAlignment="1">
      <alignment horizontal="left"/>
    </xf>
    <xf numFmtId="0" fontId="26" fillId="10" borderId="24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21" fillId="0" borderId="0" xfId="1" applyFont="1" applyBorder="1"/>
    <xf numFmtId="4" fontId="21" fillId="0" borderId="0" xfId="1" applyNumberFormat="1" applyFont="1" applyBorder="1"/>
    <xf numFmtId="4" fontId="21" fillId="0" borderId="0" xfId="1" applyNumberFormat="1" applyFont="1"/>
    <xf numFmtId="0" fontId="19" fillId="0" borderId="0" xfId="1" applyFont="1" applyBorder="1"/>
    <xf numFmtId="0" fontId="19" fillId="4" borderId="0" xfId="1" applyFont="1" applyFill="1" applyBorder="1"/>
    <xf numFmtId="0" fontId="22" fillId="0" borderId="0" xfId="1" applyFont="1"/>
    <xf numFmtId="0" fontId="27" fillId="0" borderId="0" xfId="1" applyFont="1"/>
    <xf numFmtId="0" fontId="22" fillId="0" borderId="0" xfId="1" applyFont="1" applyBorder="1" applyAlignment="1">
      <alignment horizontal="left"/>
    </xf>
    <xf numFmtId="0" fontId="27" fillId="0" borderId="0" xfId="1" applyFont="1" applyBorder="1"/>
    <xf numFmtId="0" fontId="27" fillId="4" borderId="0" xfId="1" applyFont="1" applyFill="1" applyBorder="1"/>
    <xf numFmtId="0" fontId="20" fillId="0" borderId="0" xfId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4" fontId="22" fillId="0" borderId="0" xfId="1" applyNumberFormat="1" applyFont="1" applyBorder="1"/>
    <xf numFmtId="4" fontId="22" fillId="0" borderId="0" xfId="1" applyNumberFormat="1" applyFont="1"/>
    <xf numFmtId="0" fontId="20" fillId="0" borderId="0" xfId="1" applyFont="1"/>
    <xf numFmtId="0" fontId="21" fillId="0" borderId="0" xfId="1" applyFont="1" applyBorder="1" applyAlignment="1">
      <alignment vertical="center"/>
    </xf>
    <xf numFmtId="0" fontId="20" fillId="0" borderId="0" xfId="1" applyFont="1" applyBorder="1"/>
    <xf numFmtId="0" fontId="21" fillId="4" borderId="0" xfId="1" applyFont="1" applyFill="1" applyBorder="1" applyAlignment="1">
      <alignment horizontal="left"/>
    </xf>
    <xf numFmtId="4" fontId="21" fillId="0" borderId="0" xfId="1" applyNumberFormat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4" fontId="26" fillId="9" borderId="36" xfId="1" applyNumberFormat="1" applyFont="1" applyFill="1" applyBorder="1"/>
    <xf numFmtId="4" fontId="26" fillId="3" borderId="5" xfId="1" applyNumberFormat="1" applyFont="1" applyFill="1" applyBorder="1"/>
    <xf numFmtId="0" fontId="32" fillId="2" borderId="26" xfId="1" applyFont="1" applyFill="1" applyBorder="1" applyAlignment="1">
      <alignment horizontal="right"/>
    </xf>
    <xf numFmtId="4" fontId="32" fillId="2" borderId="30" xfId="1" applyNumberFormat="1" applyFont="1" applyFill="1" applyBorder="1" applyAlignment="1">
      <alignment horizontal="right"/>
    </xf>
    <xf numFmtId="4" fontId="32" fillId="2" borderId="26" xfId="1" applyNumberFormat="1" applyFont="1" applyFill="1" applyBorder="1" applyAlignment="1">
      <alignment horizontal="right"/>
    </xf>
    <xf numFmtId="0" fontId="25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35" xfId="1" applyFont="1" applyBorder="1" applyAlignment="1">
      <alignment horizontal="center" vertical="center"/>
    </xf>
    <xf numFmtId="0" fontId="21" fillId="0" borderId="0" xfId="1" applyFont="1" applyBorder="1" applyAlignment="1">
      <alignment horizontal="left"/>
    </xf>
    <xf numFmtId="0" fontId="14" fillId="3" borderId="33" xfId="1" applyFont="1" applyFill="1" applyBorder="1" applyAlignment="1">
      <alignment horizontal="center"/>
    </xf>
    <xf numFmtId="0" fontId="14" fillId="3" borderId="34" xfId="1" applyFont="1" applyFill="1" applyBorder="1" applyAlignment="1">
      <alignment horizontal="center"/>
    </xf>
    <xf numFmtId="3" fontId="14" fillId="3" borderId="1" xfId="1" applyNumberFormat="1" applyFont="1" applyFill="1" applyBorder="1" applyAlignment="1">
      <alignment horizontal="center"/>
    </xf>
    <xf numFmtId="3" fontId="14" fillId="3" borderId="4" xfId="1" applyNumberFormat="1" applyFont="1" applyFill="1" applyBorder="1" applyAlignment="1">
      <alignment horizontal="center"/>
    </xf>
    <xf numFmtId="0" fontId="32" fillId="2" borderId="27" xfId="1" applyFont="1" applyFill="1" applyBorder="1" applyAlignment="1">
      <alignment horizontal="right"/>
    </xf>
    <xf numFmtId="0" fontId="32" fillId="2" borderId="29" xfId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4" fillId="2" borderId="6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165" fontId="21" fillId="0" borderId="0" xfId="1" applyNumberFormat="1" applyFont="1"/>
  </cellXfs>
  <cellStyles count="7">
    <cellStyle name="Excel Built-in Normal" xfId="1"/>
    <cellStyle name="Normální" xfId="0" builtinId="0"/>
    <cellStyle name="Normální 2" xfId="2"/>
    <cellStyle name="Normální 3" xfId="3"/>
    <cellStyle name="Styl 1" xfId="4"/>
    <cellStyle name="Styl 2" xfId="5"/>
    <cellStyle name="Styl 3" xfId="6"/>
  </cellStyles>
  <dxfs count="0"/>
  <tableStyles count="0" defaultTableStyle="TableStyleMedium9" defaultPivotStyle="PivotStyleLight16"/>
  <colors>
    <mruColors>
      <color rgb="FFCCFFFF"/>
      <color rgb="FFFFFF99"/>
      <color rgb="FF66FFFF"/>
      <color rgb="FFFF9933"/>
      <color rgb="FFC907A4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2"/>
  <sheetViews>
    <sheetView tabSelected="1" workbookViewId="0">
      <pane ySplit="4" topLeftCell="A56" activePane="bottomLeft" state="frozen"/>
      <selection pane="bottomLeft" activeCell="AA71" sqref="AA71"/>
    </sheetView>
  </sheetViews>
  <sheetFormatPr defaultColWidth="8.7109375" defaultRowHeight="15" x14ac:dyDescent="0.25"/>
  <cols>
    <col min="1" max="1" width="8.7109375" style="16" customWidth="1"/>
    <col min="2" max="2" width="7.85546875" style="1" customWidth="1"/>
    <col min="3" max="3" width="49.28515625" style="1" customWidth="1"/>
    <col min="4" max="5" width="11.42578125" style="1" hidden="1" customWidth="1"/>
    <col min="6" max="6" width="12" style="1" hidden="1" customWidth="1"/>
    <col min="7" max="7" width="11.85546875" style="1" hidden="1" customWidth="1"/>
    <col min="8" max="9" width="11.28515625" style="1" hidden="1" customWidth="1"/>
    <col min="10" max="11" width="9.85546875" style="1" hidden="1" customWidth="1"/>
    <col min="12" max="13" width="11.28515625" style="14" hidden="1" customWidth="1"/>
    <col min="14" max="14" width="9.85546875" style="1" hidden="1" customWidth="1"/>
    <col min="15" max="15" width="10.42578125" style="1" hidden="1" customWidth="1"/>
    <col min="16" max="17" width="9.85546875" style="15" hidden="1" customWidth="1"/>
    <col min="18" max="19" width="9.85546875" style="1" hidden="1" customWidth="1"/>
    <col min="20" max="20" width="4.42578125" style="1" hidden="1" customWidth="1"/>
    <col min="21" max="21" width="7.42578125" style="1" hidden="1" customWidth="1"/>
    <col min="22" max="22" width="71.140625" style="1" hidden="1" customWidth="1"/>
    <col min="23" max="23" width="11.28515625" style="1" hidden="1" customWidth="1"/>
    <col min="24" max="24" width="4.42578125" style="1" hidden="1" customWidth="1"/>
    <col min="25" max="25" width="1.140625" style="1" hidden="1" customWidth="1"/>
    <col min="26" max="26" width="19.42578125" style="17" bestFit="1" customWidth="1"/>
    <col min="27" max="27" width="23.5703125" style="17" bestFit="1" customWidth="1"/>
    <col min="28" max="28" width="19.42578125" style="13" bestFit="1" customWidth="1"/>
    <col min="29" max="29" width="19.28515625" style="13" bestFit="1" customWidth="1"/>
    <col min="30" max="31" width="19.28515625" style="1" bestFit="1" customWidth="1"/>
    <col min="32" max="32" width="11.42578125" style="19" bestFit="1" customWidth="1"/>
    <col min="33" max="16384" width="8.7109375" style="1"/>
  </cols>
  <sheetData>
    <row r="1" spans="1:32" x14ac:dyDescent="0.25">
      <c r="A1" s="153" t="s">
        <v>82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</row>
    <row r="2" spans="1:32" ht="49.5" customHeight="1" thickBot="1" x14ac:dyDescent="0.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</row>
    <row r="3" spans="1:32" s="25" customFormat="1" ht="15.75" x14ac:dyDescent="0.25">
      <c r="A3" s="162"/>
      <c r="B3" s="164" t="s">
        <v>0</v>
      </c>
      <c r="C3" s="166"/>
      <c r="D3" s="156" t="s">
        <v>1</v>
      </c>
      <c r="E3" s="157"/>
      <c r="F3" s="156" t="s">
        <v>2</v>
      </c>
      <c r="G3" s="157"/>
      <c r="H3" s="156" t="s">
        <v>3</v>
      </c>
      <c r="I3" s="157"/>
      <c r="J3" s="156" t="s">
        <v>4</v>
      </c>
      <c r="K3" s="157"/>
      <c r="L3" s="156" t="s">
        <v>5</v>
      </c>
      <c r="M3" s="157"/>
      <c r="N3" s="156" t="s">
        <v>6</v>
      </c>
      <c r="O3" s="157"/>
      <c r="P3" s="156" t="s">
        <v>7</v>
      </c>
      <c r="Q3" s="157"/>
      <c r="R3" s="156" t="s">
        <v>8</v>
      </c>
      <c r="S3" s="157"/>
      <c r="T3" s="156" t="s">
        <v>9</v>
      </c>
      <c r="U3" s="157"/>
      <c r="V3" s="156" t="s">
        <v>10</v>
      </c>
      <c r="W3" s="157"/>
      <c r="X3" s="156" t="s">
        <v>11</v>
      </c>
      <c r="Y3" s="157"/>
      <c r="Z3" s="158" t="s">
        <v>59</v>
      </c>
      <c r="AA3" s="159"/>
      <c r="AB3" s="158" t="s">
        <v>60</v>
      </c>
      <c r="AC3" s="159"/>
      <c r="AD3" s="158" t="s">
        <v>61</v>
      </c>
      <c r="AE3" s="159"/>
      <c r="AF3" s="24"/>
    </row>
    <row r="4" spans="1:32" s="33" customFormat="1" ht="21.75" thickBot="1" x14ac:dyDescent="0.4">
      <c r="A4" s="163"/>
      <c r="B4" s="165"/>
      <c r="C4" s="167"/>
      <c r="D4" s="26" t="s">
        <v>14</v>
      </c>
      <c r="E4" s="27" t="s">
        <v>15</v>
      </c>
      <c r="F4" s="28" t="s">
        <v>14</v>
      </c>
      <c r="G4" s="29" t="s">
        <v>15</v>
      </c>
      <c r="H4" s="26" t="s">
        <v>14</v>
      </c>
      <c r="I4" s="27" t="s">
        <v>15</v>
      </c>
      <c r="J4" s="28" t="s">
        <v>14</v>
      </c>
      <c r="K4" s="27" t="s">
        <v>15</v>
      </c>
      <c r="L4" s="28" t="s">
        <v>14</v>
      </c>
      <c r="M4" s="29" t="s">
        <v>15</v>
      </c>
      <c r="N4" s="26" t="s">
        <v>14</v>
      </c>
      <c r="O4" s="29" t="s">
        <v>15</v>
      </c>
      <c r="P4" s="26" t="s">
        <v>14</v>
      </c>
      <c r="Q4" s="27" t="s">
        <v>15</v>
      </c>
      <c r="R4" s="28" t="s">
        <v>14</v>
      </c>
      <c r="S4" s="29" t="s">
        <v>15</v>
      </c>
      <c r="T4" s="26" t="s">
        <v>14</v>
      </c>
      <c r="U4" s="27" t="s">
        <v>15</v>
      </c>
      <c r="V4" s="28" t="s">
        <v>14</v>
      </c>
      <c r="W4" s="29" t="s">
        <v>15</v>
      </c>
      <c r="X4" s="26" t="s">
        <v>14</v>
      </c>
      <c r="Y4" s="27" t="s">
        <v>15</v>
      </c>
      <c r="Z4" s="30" t="s">
        <v>12</v>
      </c>
      <c r="AA4" s="31" t="s">
        <v>13</v>
      </c>
      <c r="AB4" s="30" t="s">
        <v>12</v>
      </c>
      <c r="AC4" s="31" t="s">
        <v>13</v>
      </c>
      <c r="AD4" s="30" t="s">
        <v>12</v>
      </c>
      <c r="AE4" s="31" t="s">
        <v>13</v>
      </c>
      <c r="AF4" s="32"/>
    </row>
    <row r="5" spans="1:32" s="33" customFormat="1" ht="23.1" customHeight="1" x14ac:dyDescent="0.35">
      <c r="A5" s="115"/>
      <c r="B5" s="116">
        <v>1111</v>
      </c>
      <c r="C5" s="117" t="s">
        <v>16</v>
      </c>
      <c r="D5" s="34"/>
      <c r="E5" s="35"/>
      <c r="F5" s="36"/>
      <c r="G5" s="37"/>
      <c r="H5" s="34"/>
      <c r="I5" s="35"/>
      <c r="J5" s="36"/>
      <c r="K5" s="35"/>
      <c r="L5" s="36"/>
      <c r="M5" s="37"/>
      <c r="N5" s="34"/>
      <c r="O5" s="37"/>
      <c r="P5" s="38"/>
      <c r="Q5" s="39"/>
      <c r="R5" s="40"/>
      <c r="S5" s="41"/>
      <c r="T5" s="34"/>
      <c r="U5" s="35"/>
      <c r="V5" s="36"/>
      <c r="W5" s="37"/>
      <c r="X5" s="34"/>
      <c r="Y5" s="35"/>
      <c r="Z5" s="42">
        <v>1500000</v>
      </c>
      <c r="AA5" s="43">
        <v>0</v>
      </c>
      <c r="AB5" s="42">
        <v>1581917.73</v>
      </c>
      <c r="AC5" s="43">
        <v>0</v>
      </c>
      <c r="AD5" s="42">
        <v>1898000</v>
      </c>
      <c r="AE5" s="43">
        <v>0</v>
      </c>
      <c r="AF5" s="32"/>
    </row>
    <row r="6" spans="1:32" s="33" customFormat="1" ht="23.1" customHeight="1" x14ac:dyDescent="0.35">
      <c r="A6" s="44"/>
      <c r="B6" s="45">
        <v>1112</v>
      </c>
      <c r="C6" s="118" t="s">
        <v>17</v>
      </c>
      <c r="D6" s="46"/>
      <c r="E6" s="47"/>
      <c r="F6" s="48"/>
      <c r="G6" s="49"/>
      <c r="H6" s="46"/>
      <c r="I6" s="47"/>
      <c r="J6" s="48"/>
      <c r="K6" s="47"/>
      <c r="L6" s="48"/>
      <c r="M6" s="49"/>
      <c r="N6" s="46"/>
      <c r="O6" s="49"/>
      <c r="P6" s="50"/>
      <c r="Q6" s="51"/>
      <c r="R6" s="52"/>
      <c r="S6" s="53"/>
      <c r="T6" s="46"/>
      <c r="U6" s="47"/>
      <c r="V6" s="48"/>
      <c r="W6" s="49"/>
      <c r="X6" s="46"/>
      <c r="Y6" s="47"/>
      <c r="Z6" s="54">
        <v>50000</v>
      </c>
      <c r="AA6" s="55">
        <v>0</v>
      </c>
      <c r="AB6" s="54">
        <v>35318.86</v>
      </c>
      <c r="AC6" s="55">
        <v>0</v>
      </c>
      <c r="AD6" s="54">
        <v>42500</v>
      </c>
      <c r="AE6" s="55">
        <v>0</v>
      </c>
      <c r="AF6" s="32"/>
    </row>
    <row r="7" spans="1:32" s="33" customFormat="1" ht="23.1" customHeight="1" x14ac:dyDescent="0.35">
      <c r="A7" s="44"/>
      <c r="B7" s="45">
        <v>1113</v>
      </c>
      <c r="C7" s="118" t="s">
        <v>18</v>
      </c>
      <c r="D7" s="46"/>
      <c r="E7" s="47"/>
      <c r="F7" s="48"/>
      <c r="G7" s="49"/>
      <c r="H7" s="46"/>
      <c r="I7" s="47"/>
      <c r="J7" s="48"/>
      <c r="K7" s="47"/>
      <c r="L7" s="48"/>
      <c r="M7" s="49"/>
      <c r="N7" s="46"/>
      <c r="O7" s="49"/>
      <c r="P7" s="50"/>
      <c r="Q7" s="51"/>
      <c r="R7" s="52"/>
      <c r="S7" s="53"/>
      <c r="T7" s="46"/>
      <c r="U7" s="47"/>
      <c r="V7" s="48"/>
      <c r="W7" s="49"/>
      <c r="X7" s="46"/>
      <c r="Y7" s="47"/>
      <c r="Z7" s="54">
        <v>150000</v>
      </c>
      <c r="AA7" s="55">
        <v>0</v>
      </c>
      <c r="AB7" s="54">
        <v>123771.1</v>
      </c>
      <c r="AC7" s="55">
        <v>0</v>
      </c>
      <c r="AD7" s="54">
        <v>148500</v>
      </c>
      <c r="AE7" s="55">
        <v>0</v>
      </c>
      <c r="AF7" s="32"/>
    </row>
    <row r="8" spans="1:32" s="33" customFormat="1" ht="23.1" customHeight="1" x14ac:dyDescent="0.35">
      <c r="A8" s="44"/>
      <c r="B8" s="45">
        <v>1121</v>
      </c>
      <c r="C8" s="118" t="s">
        <v>19</v>
      </c>
      <c r="D8" s="46"/>
      <c r="E8" s="47"/>
      <c r="F8" s="48"/>
      <c r="G8" s="49"/>
      <c r="H8" s="46"/>
      <c r="I8" s="47"/>
      <c r="J8" s="48"/>
      <c r="K8" s="47"/>
      <c r="L8" s="48"/>
      <c r="M8" s="49"/>
      <c r="N8" s="46"/>
      <c r="O8" s="49"/>
      <c r="P8" s="50"/>
      <c r="Q8" s="51"/>
      <c r="R8" s="52"/>
      <c r="S8" s="53"/>
      <c r="T8" s="46"/>
      <c r="U8" s="47"/>
      <c r="V8" s="48"/>
      <c r="W8" s="49"/>
      <c r="X8" s="46"/>
      <c r="Y8" s="47"/>
      <c r="Z8" s="54">
        <v>1500000</v>
      </c>
      <c r="AA8" s="55">
        <v>0</v>
      </c>
      <c r="AB8" s="54">
        <v>1241192.3</v>
      </c>
      <c r="AC8" s="55">
        <v>0</v>
      </c>
      <c r="AD8" s="54">
        <v>1490000</v>
      </c>
      <c r="AE8" s="55">
        <v>0</v>
      </c>
      <c r="AF8" s="32"/>
    </row>
    <row r="9" spans="1:32" s="33" customFormat="1" ht="23.1" customHeight="1" x14ac:dyDescent="0.35">
      <c r="A9" s="44"/>
      <c r="B9" s="45">
        <v>1122</v>
      </c>
      <c r="C9" s="118" t="s">
        <v>20</v>
      </c>
      <c r="D9" s="46"/>
      <c r="E9" s="47"/>
      <c r="F9" s="56"/>
      <c r="G9" s="49"/>
      <c r="H9" s="46"/>
      <c r="I9" s="47"/>
      <c r="J9" s="48"/>
      <c r="K9" s="47"/>
      <c r="L9" s="48"/>
      <c r="M9" s="49"/>
      <c r="N9" s="46"/>
      <c r="O9" s="49"/>
      <c r="P9" s="50"/>
      <c r="Q9" s="51"/>
      <c r="R9" s="52"/>
      <c r="S9" s="53"/>
      <c r="T9" s="46"/>
      <c r="U9" s="47"/>
      <c r="V9" s="48"/>
      <c r="W9" s="49"/>
      <c r="X9" s="46"/>
      <c r="Y9" s="47"/>
      <c r="Z9" s="54">
        <v>250000</v>
      </c>
      <c r="AA9" s="55">
        <v>0</v>
      </c>
      <c r="AB9" s="54">
        <v>34770</v>
      </c>
      <c r="AC9" s="55">
        <v>0</v>
      </c>
      <c r="AD9" s="54">
        <v>42000</v>
      </c>
      <c r="AE9" s="55">
        <v>0</v>
      </c>
      <c r="AF9" s="32"/>
    </row>
    <row r="10" spans="1:32" s="33" customFormat="1" ht="23.1" customHeight="1" x14ac:dyDescent="0.35">
      <c r="A10" s="44"/>
      <c r="B10" s="45">
        <v>1211</v>
      </c>
      <c r="C10" s="118" t="s">
        <v>21</v>
      </c>
      <c r="D10" s="57"/>
      <c r="E10" s="58"/>
      <c r="F10" s="59"/>
      <c r="G10" s="60"/>
      <c r="H10" s="57"/>
      <c r="I10" s="58"/>
      <c r="J10" s="59"/>
      <c r="K10" s="58"/>
      <c r="L10" s="59"/>
      <c r="M10" s="60"/>
      <c r="N10" s="57"/>
      <c r="O10" s="60"/>
      <c r="P10" s="61"/>
      <c r="Q10" s="62"/>
      <c r="R10" s="63"/>
      <c r="S10" s="64"/>
      <c r="T10" s="57"/>
      <c r="U10" s="58"/>
      <c r="V10" s="59"/>
      <c r="W10" s="60"/>
      <c r="X10" s="57"/>
      <c r="Y10" s="58"/>
      <c r="Z10" s="54">
        <v>3000000</v>
      </c>
      <c r="AA10" s="55">
        <v>0</v>
      </c>
      <c r="AB10" s="54">
        <v>2716796.75</v>
      </c>
      <c r="AC10" s="55">
        <v>0</v>
      </c>
      <c r="AD10" s="54">
        <v>3260000</v>
      </c>
      <c r="AE10" s="55">
        <v>0</v>
      </c>
      <c r="AF10" s="65"/>
    </row>
    <row r="11" spans="1:32" s="33" customFormat="1" ht="23.1" customHeight="1" x14ac:dyDescent="0.35">
      <c r="A11" s="44"/>
      <c r="B11" s="45">
        <v>1511</v>
      </c>
      <c r="C11" s="118" t="s">
        <v>22</v>
      </c>
      <c r="D11" s="57"/>
      <c r="E11" s="58"/>
      <c r="F11" s="59"/>
      <c r="G11" s="60"/>
      <c r="H11" s="57"/>
      <c r="I11" s="58"/>
      <c r="J11" s="59"/>
      <c r="K11" s="58"/>
      <c r="L11" s="59"/>
      <c r="M11" s="60"/>
      <c r="N11" s="57"/>
      <c r="O11" s="60"/>
      <c r="P11" s="61"/>
      <c r="Q11" s="62"/>
      <c r="R11" s="63"/>
      <c r="S11" s="64"/>
      <c r="T11" s="57"/>
      <c r="U11" s="58"/>
      <c r="V11" s="59"/>
      <c r="W11" s="60"/>
      <c r="X11" s="57"/>
      <c r="Y11" s="58"/>
      <c r="Z11" s="54">
        <v>700000</v>
      </c>
      <c r="AA11" s="55">
        <v>0</v>
      </c>
      <c r="AB11" s="54">
        <v>596881.79</v>
      </c>
      <c r="AC11" s="55">
        <v>0</v>
      </c>
      <c r="AD11" s="54">
        <v>716000</v>
      </c>
      <c r="AE11" s="55">
        <v>0</v>
      </c>
      <c r="AF11" s="32"/>
    </row>
    <row r="12" spans="1:32" s="33" customFormat="1" ht="23.1" customHeight="1" x14ac:dyDescent="0.35">
      <c r="A12" s="44"/>
      <c r="B12" s="45">
        <v>1340</v>
      </c>
      <c r="C12" s="118" t="s">
        <v>23</v>
      </c>
      <c r="D12" s="57"/>
      <c r="E12" s="58"/>
      <c r="F12" s="59"/>
      <c r="G12" s="60"/>
      <c r="H12" s="57"/>
      <c r="I12" s="58"/>
      <c r="J12" s="59"/>
      <c r="K12" s="58"/>
      <c r="L12" s="59"/>
      <c r="M12" s="60"/>
      <c r="N12" s="57"/>
      <c r="O12" s="60"/>
      <c r="P12" s="61"/>
      <c r="Q12" s="62"/>
      <c r="R12" s="63"/>
      <c r="S12" s="64"/>
      <c r="T12" s="57"/>
      <c r="U12" s="58"/>
      <c r="V12" s="59"/>
      <c r="W12" s="60"/>
      <c r="X12" s="57"/>
      <c r="Y12" s="58"/>
      <c r="Z12" s="54">
        <v>270000</v>
      </c>
      <c r="AA12" s="55">
        <v>0</v>
      </c>
      <c r="AB12" s="54">
        <v>277994</v>
      </c>
      <c r="AC12" s="55">
        <v>0</v>
      </c>
      <c r="AD12" s="54">
        <v>278000</v>
      </c>
      <c r="AE12" s="55">
        <v>0</v>
      </c>
      <c r="AF12" s="32"/>
    </row>
    <row r="13" spans="1:32" s="33" customFormat="1" ht="23.1" customHeight="1" x14ac:dyDescent="0.35">
      <c r="A13" s="44"/>
      <c r="B13" s="45">
        <v>1341</v>
      </c>
      <c r="C13" s="118" t="s">
        <v>24</v>
      </c>
      <c r="D13" s="57"/>
      <c r="E13" s="58"/>
      <c r="F13" s="59"/>
      <c r="G13" s="60"/>
      <c r="H13" s="57"/>
      <c r="I13" s="58"/>
      <c r="J13" s="59"/>
      <c r="K13" s="58"/>
      <c r="L13" s="59"/>
      <c r="M13" s="60"/>
      <c r="N13" s="57"/>
      <c r="O13" s="60"/>
      <c r="P13" s="61"/>
      <c r="Q13" s="62"/>
      <c r="R13" s="63"/>
      <c r="S13" s="64"/>
      <c r="T13" s="57"/>
      <c r="U13" s="58"/>
      <c r="V13" s="59"/>
      <c r="W13" s="60"/>
      <c r="X13" s="57"/>
      <c r="Y13" s="58"/>
      <c r="Z13" s="54">
        <v>18500</v>
      </c>
      <c r="AA13" s="55">
        <v>0</v>
      </c>
      <c r="AB13" s="54">
        <v>20400</v>
      </c>
      <c r="AC13" s="55">
        <v>0</v>
      </c>
      <c r="AD13" s="54">
        <v>20400</v>
      </c>
      <c r="AE13" s="55">
        <v>0</v>
      </c>
      <c r="AF13" s="32"/>
    </row>
    <row r="14" spans="1:32" s="33" customFormat="1" ht="23.1" customHeight="1" x14ac:dyDescent="0.35">
      <c r="A14" s="44"/>
      <c r="B14" s="45">
        <v>1343</v>
      </c>
      <c r="C14" s="118" t="s">
        <v>77</v>
      </c>
      <c r="D14" s="57"/>
      <c r="E14" s="58"/>
      <c r="F14" s="59"/>
      <c r="G14" s="60"/>
      <c r="H14" s="57"/>
      <c r="I14" s="58"/>
      <c r="J14" s="59"/>
      <c r="K14" s="58"/>
      <c r="L14" s="59"/>
      <c r="M14" s="60"/>
      <c r="N14" s="57"/>
      <c r="O14" s="60"/>
      <c r="P14" s="61"/>
      <c r="Q14" s="62"/>
      <c r="R14" s="63"/>
      <c r="S14" s="64"/>
      <c r="T14" s="57"/>
      <c r="U14" s="58"/>
      <c r="V14" s="59"/>
      <c r="W14" s="60"/>
      <c r="X14" s="57"/>
      <c r="Y14" s="58"/>
      <c r="Z14" s="54">
        <v>3500</v>
      </c>
      <c r="AA14" s="55">
        <v>0</v>
      </c>
      <c r="AB14" s="54">
        <v>0</v>
      </c>
      <c r="AC14" s="55">
        <v>0</v>
      </c>
      <c r="AD14" s="54">
        <v>500</v>
      </c>
      <c r="AE14" s="55">
        <v>0</v>
      </c>
      <c r="AF14" s="32"/>
    </row>
    <row r="15" spans="1:32" s="33" customFormat="1" ht="23.1" customHeight="1" x14ac:dyDescent="0.35">
      <c r="A15" s="44"/>
      <c r="B15" s="45">
        <v>1345</v>
      </c>
      <c r="C15" s="118" t="s">
        <v>65</v>
      </c>
      <c r="D15" s="57"/>
      <c r="E15" s="58"/>
      <c r="F15" s="59"/>
      <c r="G15" s="60"/>
      <c r="H15" s="57"/>
      <c r="I15" s="58"/>
      <c r="J15" s="59"/>
      <c r="K15" s="58"/>
      <c r="L15" s="59"/>
      <c r="M15" s="60"/>
      <c r="N15" s="57"/>
      <c r="O15" s="60"/>
      <c r="P15" s="61"/>
      <c r="Q15" s="62"/>
      <c r="R15" s="63"/>
      <c r="S15" s="64"/>
      <c r="T15" s="57"/>
      <c r="U15" s="58"/>
      <c r="V15" s="59"/>
      <c r="W15" s="60"/>
      <c r="X15" s="57"/>
      <c r="Y15" s="58"/>
      <c r="Z15" s="54">
        <v>50000</v>
      </c>
      <c r="AA15" s="55">
        <v>0</v>
      </c>
      <c r="AB15" s="54">
        <v>3643</v>
      </c>
      <c r="AC15" s="55">
        <v>0</v>
      </c>
      <c r="AD15" s="54">
        <v>30000</v>
      </c>
      <c r="AE15" s="55">
        <v>0</v>
      </c>
      <c r="AF15" s="32"/>
    </row>
    <row r="16" spans="1:32" s="33" customFormat="1" ht="23.1" customHeight="1" x14ac:dyDescent="0.35">
      <c r="A16" s="44"/>
      <c r="B16" s="45">
        <v>1381</v>
      </c>
      <c r="C16" s="118" t="s">
        <v>51</v>
      </c>
      <c r="D16" s="57"/>
      <c r="E16" s="58"/>
      <c r="F16" s="59"/>
      <c r="G16" s="60"/>
      <c r="H16" s="57"/>
      <c r="I16" s="58"/>
      <c r="J16" s="59"/>
      <c r="K16" s="58"/>
      <c r="L16" s="59"/>
      <c r="M16" s="60"/>
      <c r="N16" s="57"/>
      <c r="O16" s="60"/>
      <c r="P16" s="61"/>
      <c r="Q16" s="62"/>
      <c r="R16" s="63"/>
      <c r="S16" s="64"/>
      <c r="T16" s="57"/>
      <c r="U16" s="58"/>
      <c r="V16" s="59"/>
      <c r="W16" s="60"/>
      <c r="X16" s="57"/>
      <c r="Y16" s="58"/>
      <c r="Z16" s="54">
        <v>30000</v>
      </c>
      <c r="AA16" s="55">
        <v>0</v>
      </c>
      <c r="AB16" s="54">
        <v>32231.17</v>
      </c>
      <c r="AC16" s="55">
        <v>0</v>
      </c>
      <c r="AD16" s="54">
        <v>40000</v>
      </c>
      <c r="AE16" s="55">
        <v>0</v>
      </c>
      <c r="AF16" s="32"/>
    </row>
    <row r="17" spans="1:32" s="33" customFormat="1" ht="23.1" customHeight="1" x14ac:dyDescent="0.35">
      <c r="A17" s="44"/>
      <c r="B17" s="45">
        <v>1361</v>
      </c>
      <c r="C17" s="118" t="s">
        <v>25</v>
      </c>
      <c r="D17" s="57"/>
      <c r="E17" s="58"/>
      <c r="F17" s="59"/>
      <c r="G17" s="60"/>
      <c r="H17" s="57"/>
      <c r="I17" s="58"/>
      <c r="J17" s="59"/>
      <c r="K17" s="58"/>
      <c r="L17" s="59"/>
      <c r="M17" s="60"/>
      <c r="N17" s="57"/>
      <c r="O17" s="60"/>
      <c r="P17" s="61"/>
      <c r="Q17" s="62"/>
      <c r="R17" s="63"/>
      <c r="S17" s="64"/>
      <c r="T17" s="57"/>
      <c r="U17" s="58"/>
      <c r="V17" s="59"/>
      <c r="W17" s="60"/>
      <c r="X17" s="57"/>
      <c r="Y17" s="58"/>
      <c r="Z17" s="54">
        <v>8000</v>
      </c>
      <c r="AA17" s="55">
        <v>0</v>
      </c>
      <c r="AB17" s="54">
        <v>7220</v>
      </c>
      <c r="AC17" s="55">
        <v>0</v>
      </c>
      <c r="AD17" s="54">
        <v>8000</v>
      </c>
      <c r="AE17" s="55">
        <v>0</v>
      </c>
      <c r="AF17" s="32"/>
    </row>
    <row r="18" spans="1:32" s="33" customFormat="1" ht="23.1" customHeight="1" x14ac:dyDescent="0.35">
      <c r="A18" s="66"/>
      <c r="B18" s="67"/>
      <c r="C18" s="119" t="s">
        <v>26</v>
      </c>
      <c r="D18" s="68"/>
      <c r="E18" s="69"/>
      <c r="F18" s="70"/>
      <c r="G18" s="71"/>
      <c r="H18" s="68"/>
      <c r="I18" s="69"/>
      <c r="J18" s="72"/>
      <c r="K18" s="69"/>
      <c r="L18" s="72"/>
      <c r="M18" s="71"/>
      <c r="N18" s="68"/>
      <c r="O18" s="71"/>
      <c r="P18" s="68"/>
      <c r="Q18" s="69"/>
      <c r="R18" s="72"/>
      <c r="S18" s="69"/>
      <c r="T18" s="68"/>
      <c r="U18" s="69"/>
      <c r="V18" s="72"/>
      <c r="W18" s="71"/>
      <c r="X18" s="68"/>
      <c r="Y18" s="69"/>
      <c r="Z18" s="73">
        <v>0</v>
      </c>
      <c r="AA18" s="73">
        <v>0</v>
      </c>
      <c r="AB18" s="73">
        <f t="shared" ref="AB18:AD18" si="0">SUM(AB5:AB17)</f>
        <v>6672136.7000000002</v>
      </c>
      <c r="AC18" s="73">
        <v>0</v>
      </c>
      <c r="AD18" s="73">
        <f t="shared" si="0"/>
        <v>7973900</v>
      </c>
      <c r="AE18" s="73">
        <v>0</v>
      </c>
      <c r="AF18" s="32"/>
    </row>
    <row r="19" spans="1:32" s="33" customFormat="1" ht="23.1" customHeight="1" x14ac:dyDescent="0.35">
      <c r="A19" s="74"/>
      <c r="B19" s="75">
        <v>4111</v>
      </c>
      <c r="C19" s="120" t="s">
        <v>27</v>
      </c>
      <c r="D19" s="76"/>
      <c r="E19" s="77"/>
      <c r="F19" s="78"/>
      <c r="G19" s="79"/>
      <c r="H19" s="76"/>
      <c r="I19" s="77"/>
      <c r="J19" s="78"/>
      <c r="K19" s="77"/>
      <c r="L19" s="78"/>
      <c r="M19" s="79"/>
      <c r="N19" s="76"/>
      <c r="O19" s="79"/>
      <c r="P19" s="76"/>
      <c r="Q19" s="77"/>
      <c r="R19" s="78"/>
      <c r="S19" s="77"/>
      <c r="T19" s="76"/>
      <c r="U19" s="77"/>
      <c r="V19" s="78"/>
      <c r="W19" s="79"/>
      <c r="X19" s="76"/>
      <c r="Y19" s="77"/>
      <c r="Z19" s="54">
        <v>0</v>
      </c>
      <c r="AA19" s="55">
        <v>0</v>
      </c>
      <c r="AB19" s="54">
        <v>61231</v>
      </c>
      <c r="AC19" s="55">
        <v>0</v>
      </c>
      <c r="AD19" s="54">
        <v>0</v>
      </c>
      <c r="AE19" s="55">
        <v>0</v>
      </c>
      <c r="AF19" s="32"/>
    </row>
    <row r="20" spans="1:32" s="85" customFormat="1" ht="23.1" customHeight="1" x14ac:dyDescent="0.35">
      <c r="A20" s="80"/>
      <c r="B20" s="81">
        <v>4112</v>
      </c>
      <c r="C20" s="121" t="s">
        <v>28</v>
      </c>
      <c r="D20" s="57"/>
      <c r="E20" s="58"/>
      <c r="F20" s="59"/>
      <c r="G20" s="60"/>
      <c r="H20" s="57"/>
      <c r="I20" s="58"/>
      <c r="J20" s="59"/>
      <c r="K20" s="58"/>
      <c r="L20" s="59"/>
      <c r="M20" s="60"/>
      <c r="N20" s="57"/>
      <c r="O20" s="60"/>
      <c r="P20" s="61"/>
      <c r="Q20" s="62"/>
      <c r="R20" s="63"/>
      <c r="S20" s="64"/>
      <c r="T20" s="57"/>
      <c r="U20" s="58"/>
      <c r="V20" s="59"/>
      <c r="W20" s="60"/>
      <c r="X20" s="57"/>
      <c r="Y20" s="58"/>
      <c r="Z20" s="82">
        <v>103600</v>
      </c>
      <c r="AA20" s="83">
        <v>0</v>
      </c>
      <c r="AB20" s="82">
        <v>103600</v>
      </c>
      <c r="AC20" s="83">
        <v>0</v>
      </c>
      <c r="AD20" s="82">
        <v>0</v>
      </c>
      <c r="AE20" s="83">
        <v>0</v>
      </c>
      <c r="AF20" s="84"/>
    </row>
    <row r="21" spans="1:32" s="33" customFormat="1" ht="23.1" customHeight="1" x14ac:dyDescent="0.35">
      <c r="A21" s="80"/>
      <c r="B21" s="81">
        <v>4116</v>
      </c>
      <c r="C21" s="121" t="s">
        <v>79</v>
      </c>
      <c r="D21" s="57"/>
      <c r="E21" s="58"/>
      <c r="F21" s="59"/>
      <c r="G21" s="60"/>
      <c r="H21" s="57"/>
      <c r="I21" s="58"/>
      <c r="J21" s="59"/>
      <c r="K21" s="58"/>
      <c r="L21" s="59"/>
      <c r="M21" s="60"/>
      <c r="N21" s="57"/>
      <c r="O21" s="60"/>
      <c r="P21" s="61"/>
      <c r="Q21" s="62"/>
      <c r="R21" s="63"/>
      <c r="S21" s="64"/>
      <c r="T21" s="57"/>
      <c r="U21" s="58"/>
      <c r="V21" s="59"/>
      <c r="W21" s="60"/>
      <c r="X21" s="57"/>
      <c r="Y21" s="58"/>
      <c r="Z21" s="54">
        <v>0</v>
      </c>
      <c r="AA21" s="55">
        <v>0</v>
      </c>
      <c r="AB21" s="54">
        <v>1469704</v>
      </c>
      <c r="AC21" s="55">
        <v>0</v>
      </c>
      <c r="AD21" s="54">
        <v>0</v>
      </c>
      <c r="AE21" s="55">
        <v>0</v>
      </c>
      <c r="AF21" s="32"/>
    </row>
    <row r="22" spans="1:32" s="33" customFormat="1" ht="23.1" customHeight="1" x14ac:dyDescent="0.35">
      <c r="A22" s="80"/>
      <c r="B22" s="81">
        <v>4122</v>
      </c>
      <c r="C22" s="121" t="s">
        <v>80</v>
      </c>
      <c r="D22" s="57"/>
      <c r="E22" s="58"/>
      <c r="F22" s="59"/>
      <c r="G22" s="60"/>
      <c r="H22" s="57"/>
      <c r="I22" s="58"/>
      <c r="J22" s="59"/>
      <c r="K22" s="58"/>
      <c r="L22" s="59"/>
      <c r="M22" s="60"/>
      <c r="N22" s="57"/>
      <c r="O22" s="60"/>
      <c r="P22" s="61"/>
      <c r="Q22" s="62"/>
      <c r="R22" s="63"/>
      <c r="S22" s="64"/>
      <c r="T22" s="57"/>
      <c r="U22" s="58"/>
      <c r="V22" s="59"/>
      <c r="W22" s="60"/>
      <c r="X22" s="57"/>
      <c r="Y22" s="58"/>
      <c r="Z22" s="54">
        <v>0</v>
      </c>
      <c r="AA22" s="55">
        <v>0</v>
      </c>
      <c r="AB22" s="54">
        <v>139064</v>
      </c>
      <c r="AC22" s="55">
        <v>0</v>
      </c>
      <c r="AD22" s="54">
        <v>0</v>
      </c>
      <c r="AE22" s="55">
        <v>0</v>
      </c>
      <c r="AF22" s="32"/>
    </row>
    <row r="23" spans="1:32" s="33" customFormat="1" ht="23.1" customHeight="1" thickBot="1" x14ac:dyDescent="0.4">
      <c r="A23" s="44"/>
      <c r="B23" s="45">
        <v>4222</v>
      </c>
      <c r="C23" s="118" t="s">
        <v>81</v>
      </c>
      <c r="D23" s="57"/>
      <c r="E23" s="58"/>
      <c r="F23" s="59"/>
      <c r="G23" s="60"/>
      <c r="H23" s="57"/>
      <c r="I23" s="58"/>
      <c r="J23" s="59"/>
      <c r="K23" s="58"/>
      <c r="L23" s="59"/>
      <c r="M23" s="60"/>
      <c r="N23" s="57"/>
      <c r="O23" s="60"/>
      <c r="P23" s="61"/>
      <c r="Q23" s="62"/>
      <c r="R23" s="63"/>
      <c r="S23" s="64"/>
      <c r="T23" s="57"/>
      <c r="U23" s="58"/>
      <c r="V23" s="59"/>
      <c r="W23" s="60"/>
      <c r="X23" s="57"/>
      <c r="Y23" s="58"/>
      <c r="Z23" s="54">
        <v>0</v>
      </c>
      <c r="AA23" s="55">
        <v>0</v>
      </c>
      <c r="AB23" s="54">
        <v>119152</v>
      </c>
      <c r="AC23" s="55">
        <v>0</v>
      </c>
      <c r="AD23" s="54">
        <v>0</v>
      </c>
      <c r="AE23" s="55">
        <v>0</v>
      </c>
      <c r="AF23" s="32"/>
    </row>
    <row r="24" spans="1:32" s="93" customFormat="1" ht="23.1" customHeight="1" thickBot="1" x14ac:dyDescent="0.4">
      <c r="A24" s="86" t="s">
        <v>44</v>
      </c>
      <c r="B24" s="87" t="s">
        <v>45</v>
      </c>
      <c r="C24" s="122" t="s">
        <v>29</v>
      </c>
      <c r="D24" s="88"/>
      <c r="E24" s="89"/>
      <c r="F24" s="90"/>
      <c r="G24" s="91"/>
      <c r="H24" s="88"/>
      <c r="I24" s="89"/>
      <c r="J24" s="90"/>
      <c r="K24" s="89"/>
      <c r="L24" s="90"/>
      <c r="M24" s="91"/>
      <c r="N24" s="88"/>
      <c r="O24" s="91"/>
      <c r="P24" s="88"/>
      <c r="Q24" s="89"/>
      <c r="R24" s="88"/>
      <c r="S24" s="89"/>
      <c r="T24" s="88"/>
      <c r="U24" s="89"/>
      <c r="V24" s="90"/>
      <c r="W24" s="91"/>
      <c r="X24" s="88"/>
      <c r="Y24" s="89"/>
      <c r="Z24" s="92">
        <v>0</v>
      </c>
      <c r="AA24" s="92">
        <v>0</v>
      </c>
      <c r="AB24" s="92">
        <f t="shared" ref="AB24:AD24" si="1">SUM(AB19:AB23)</f>
        <v>1892751</v>
      </c>
      <c r="AC24" s="92">
        <v>0</v>
      </c>
      <c r="AD24" s="92">
        <f t="shared" si="1"/>
        <v>0</v>
      </c>
      <c r="AE24" s="92">
        <v>0</v>
      </c>
      <c r="AF24" s="32"/>
    </row>
    <row r="25" spans="1:32" s="95" customFormat="1" ht="23.1" customHeight="1" x14ac:dyDescent="0.35">
      <c r="A25" s="66">
        <v>1032</v>
      </c>
      <c r="B25" s="67"/>
      <c r="C25" s="119" t="s">
        <v>48</v>
      </c>
      <c r="D25" s="68"/>
      <c r="E25" s="69"/>
      <c r="F25" s="72"/>
      <c r="G25" s="71"/>
      <c r="H25" s="68"/>
      <c r="I25" s="69"/>
      <c r="J25" s="72"/>
      <c r="K25" s="69"/>
      <c r="L25" s="72"/>
      <c r="M25" s="71"/>
      <c r="N25" s="68"/>
      <c r="O25" s="71"/>
      <c r="P25" s="68"/>
      <c r="Q25" s="69"/>
      <c r="R25" s="68"/>
      <c r="S25" s="69"/>
      <c r="T25" s="68"/>
      <c r="U25" s="69"/>
      <c r="V25" s="72"/>
      <c r="W25" s="71"/>
      <c r="X25" s="68"/>
      <c r="Y25" s="69"/>
      <c r="Z25" s="73">
        <v>0</v>
      </c>
      <c r="AA25" s="73">
        <v>0</v>
      </c>
      <c r="AB25" s="73">
        <v>0</v>
      </c>
      <c r="AC25" s="73">
        <v>6329</v>
      </c>
      <c r="AD25" s="73">
        <v>0</v>
      </c>
      <c r="AE25" s="73">
        <v>6000</v>
      </c>
      <c r="AF25" s="94"/>
    </row>
    <row r="26" spans="1:32" s="33" customFormat="1" ht="23.1" customHeight="1" x14ac:dyDescent="0.35">
      <c r="A26" s="66">
        <v>2212</v>
      </c>
      <c r="B26" s="67"/>
      <c r="C26" s="119" t="s">
        <v>30</v>
      </c>
      <c r="D26" s="68"/>
      <c r="E26" s="69"/>
      <c r="F26" s="72"/>
      <c r="G26" s="71"/>
      <c r="H26" s="68"/>
      <c r="I26" s="69"/>
      <c r="J26" s="72"/>
      <c r="K26" s="69"/>
      <c r="L26" s="72"/>
      <c r="M26" s="71"/>
      <c r="N26" s="68"/>
      <c r="O26" s="71"/>
      <c r="P26" s="68"/>
      <c r="Q26" s="69"/>
      <c r="R26" s="68"/>
      <c r="S26" s="69"/>
      <c r="T26" s="68"/>
      <c r="U26" s="69"/>
      <c r="V26" s="72"/>
      <c r="W26" s="71"/>
      <c r="X26" s="68"/>
      <c r="Y26" s="69"/>
      <c r="Z26" s="96">
        <v>0</v>
      </c>
      <c r="AA26" s="96">
        <v>0</v>
      </c>
      <c r="AB26" s="96">
        <v>0</v>
      </c>
      <c r="AC26" s="96">
        <v>935205.45</v>
      </c>
      <c r="AD26" s="96">
        <v>0</v>
      </c>
      <c r="AE26" s="96">
        <v>0</v>
      </c>
      <c r="AF26" s="32"/>
    </row>
    <row r="27" spans="1:32" s="33" customFormat="1" ht="23.1" customHeight="1" x14ac:dyDescent="0.35">
      <c r="A27" s="66">
        <v>2219</v>
      </c>
      <c r="B27" s="67"/>
      <c r="C27" s="119" t="s">
        <v>49</v>
      </c>
      <c r="D27" s="68"/>
      <c r="E27" s="69"/>
      <c r="F27" s="72"/>
      <c r="G27" s="71"/>
      <c r="H27" s="68"/>
      <c r="I27" s="69"/>
      <c r="J27" s="72"/>
      <c r="K27" s="69"/>
      <c r="L27" s="72"/>
      <c r="M27" s="71"/>
      <c r="N27" s="68"/>
      <c r="O27" s="71"/>
      <c r="P27" s="68"/>
      <c r="Q27" s="69"/>
      <c r="R27" s="68"/>
      <c r="S27" s="69"/>
      <c r="T27" s="68"/>
      <c r="U27" s="69"/>
      <c r="V27" s="72"/>
      <c r="W27" s="71"/>
      <c r="X27" s="68"/>
      <c r="Y27" s="69"/>
      <c r="Z27" s="73">
        <v>0</v>
      </c>
      <c r="AA27" s="96">
        <v>0</v>
      </c>
      <c r="AB27" s="96">
        <v>0</v>
      </c>
      <c r="AC27" s="96">
        <v>10000</v>
      </c>
      <c r="AD27" s="96">
        <v>0</v>
      </c>
      <c r="AE27" s="96">
        <v>10000</v>
      </c>
      <c r="AF27" s="32"/>
    </row>
    <row r="28" spans="1:32" s="33" customFormat="1" ht="23.1" customHeight="1" x14ac:dyDescent="0.35">
      <c r="A28" s="66">
        <v>2299</v>
      </c>
      <c r="B28" s="67"/>
      <c r="C28" s="119" t="s">
        <v>66</v>
      </c>
      <c r="D28" s="68"/>
      <c r="E28" s="69"/>
      <c r="F28" s="72"/>
      <c r="G28" s="71"/>
      <c r="H28" s="68"/>
      <c r="I28" s="69"/>
      <c r="J28" s="72"/>
      <c r="K28" s="69"/>
      <c r="L28" s="72"/>
      <c r="M28" s="71"/>
      <c r="N28" s="68"/>
      <c r="O28" s="71"/>
      <c r="P28" s="68"/>
      <c r="Q28" s="69"/>
      <c r="R28" s="68"/>
      <c r="S28" s="69"/>
      <c r="T28" s="68"/>
      <c r="U28" s="69"/>
      <c r="V28" s="72"/>
      <c r="W28" s="71"/>
      <c r="X28" s="68"/>
      <c r="Y28" s="69"/>
      <c r="Z28" s="73">
        <v>0</v>
      </c>
      <c r="AA28" s="96">
        <v>0</v>
      </c>
      <c r="AB28" s="73">
        <v>0</v>
      </c>
      <c r="AC28" s="96">
        <v>18695</v>
      </c>
      <c r="AD28" s="73">
        <v>0</v>
      </c>
      <c r="AE28" s="96">
        <v>19000</v>
      </c>
      <c r="AF28" s="32"/>
    </row>
    <row r="29" spans="1:32" s="33" customFormat="1" ht="23.1" customHeight="1" x14ac:dyDescent="0.35">
      <c r="A29" s="66">
        <v>2310</v>
      </c>
      <c r="B29" s="67"/>
      <c r="C29" s="119" t="s">
        <v>31</v>
      </c>
      <c r="D29" s="68"/>
      <c r="E29" s="69"/>
      <c r="F29" s="72"/>
      <c r="G29" s="71"/>
      <c r="H29" s="68"/>
      <c r="I29" s="69"/>
      <c r="J29" s="72"/>
      <c r="K29" s="69"/>
      <c r="L29" s="72"/>
      <c r="M29" s="71"/>
      <c r="N29" s="68"/>
      <c r="O29" s="71"/>
      <c r="P29" s="68"/>
      <c r="Q29" s="69"/>
      <c r="R29" s="72"/>
      <c r="S29" s="71"/>
      <c r="T29" s="68"/>
      <c r="U29" s="69"/>
      <c r="V29" s="72"/>
      <c r="W29" s="71"/>
      <c r="X29" s="68"/>
      <c r="Y29" s="69"/>
      <c r="Z29" s="73">
        <v>4000</v>
      </c>
      <c r="AA29" s="96">
        <v>15000</v>
      </c>
      <c r="AB29" s="73">
        <v>2700</v>
      </c>
      <c r="AC29" s="96">
        <v>11818</v>
      </c>
      <c r="AD29" s="96">
        <v>3000</v>
      </c>
      <c r="AE29" s="96">
        <v>14500</v>
      </c>
      <c r="AF29" s="32"/>
    </row>
    <row r="30" spans="1:32" s="93" customFormat="1" ht="23.1" customHeight="1" x14ac:dyDescent="0.35">
      <c r="A30" s="97">
        <v>2321</v>
      </c>
      <c r="B30" s="98"/>
      <c r="C30" s="119" t="s">
        <v>32</v>
      </c>
      <c r="D30" s="68"/>
      <c r="E30" s="69"/>
      <c r="F30" s="72"/>
      <c r="G30" s="71"/>
      <c r="H30" s="68"/>
      <c r="I30" s="69"/>
      <c r="J30" s="72"/>
      <c r="K30" s="69"/>
      <c r="L30" s="72"/>
      <c r="M30" s="71"/>
      <c r="N30" s="68"/>
      <c r="O30" s="71"/>
      <c r="P30" s="68"/>
      <c r="Q30" s="69"/>
      <c r="R30" s="72"/>
      <c r="S30" s="71"/>
      <c r="T30" s="68"/>
      <c r="U30" s="69"/>
      <c r="V30" s="72"/>
      <c r="W30" s="71"/>
      <c r="X30" s="68"/>
      <c r="Y30" s="69"/>
      <c r="Z30" s="73">
        <v>0</v>
      </c>
      <c r="AA30" s="96">
        <v>30000</v>
      </c>
      <c r="AB30" s="73">
        <v>0</v>
      </c>
      <c r="AC30" s="96">
        <v>31916</v>
      </c>
      <c r="AD30" s="73">
        <v>0</v>
      </c>
      <c r="AE30" s="96">
        <v>35000</v>
      </c>
      <c r="AF30" s="32"/>
    </row>
    <row r="31" spans="1:32" s="93" customFormat="1" ht="23.1" customHeight="1" x14ac:dyDescent="0.35">
      <c r="A31" s="97">
        <v>2329</v>
      </c>
      <c r="B31" s="98"/>
      <c r="C31" s="119" t="s">
        <v>32</v>
      </c>
      <c r="D31" s="68"/>
      <c r="E31" s="69"/>
      <c r="F31" s="72"/>
      <c r="G31" s="71"/>
      <c r="H31" s="68"/>
      <c r="I31" s="69"/>
      <c r="J31" s="72"/>
      <c r="K31" s="69"/>
      <c r="L31" s="72"/>
      <c r="M31" s="71"/>
      <c r="N31" s="68"/>
      <c r="O31" s="71"/>
      <c r="P31" s="68"/>
      <c r="Q31" s="69"/>
      <c r="R31" s="72"/>
      <c r="S31" s="71"/>
      <c r="T31" s="68"/>
      <c r="U31" s="69"/>
      <c r="V31" s="72"/>
      <c r="W31" s="71"/>
      <c r="X31" s="68"/>
      <c r="Y31" s="69"/>
      <c r="Z31" s="73">
        <v>0</v>
      </c>
      <c r="AA31" s="96">
        <v>0</v>
      </c>
      <c r="AB31" s="73">
        <v>0</v>
      </c>
      <c r="AC31" s="96">
        <v>8204</v>
      </c>
      <c r="AD31" s="73">
        <v>0</v>
      </c>
      <c r="AE31" s="96">
        <v>10000</v>
      </c>
      <c r="AF31" s="32"/>
    </row>
    <row r="32" spans="1:32" s="93" customFormat="1" ht="23.1" customHeight="1" x14ac:dyDescent="0.35">
      <c r="A32" s="97">
        <v>3113</v>
      </c>
      <c r="B32" s="98"/>
      <c r="C32" s="119" t="s">
        <v>67</v>
      </c>
      <c r="D32" s="68"/>
      <c r="E32" s="69"/>
      <c r="F32" s="72"/>
      <c r="G32" s="71"/>
      <c r="H32" s="68"/>
      <c r="I32" s="69"/>
      <c r="J32" s="72"/>
      <c r="K32" s="69"/>
      <c r="L32" s="72"/>
      <c r="M32" s="71"/>
      <c r="N32" s="68"/>
      <c r="O32" s="71"/>
      <c r="P32" s="68"/>
      <c r="Q32" s="69"/>
      <c r="R32" s="72"/>
      <c r="S32" s="71"/>
      <c r="T32" s="68"/>
      <c r="U32" s="69"/>
      <c r="V32" s="72"/>
      <c r="W32" s="71"/>
      <c r="X32" s="68"/>
      <c r="Y32" s="69"/>
      <c r="Z32" s="73">
        <v>0</v>
      </c>
      <c r="AA32" s="96">
        <v>680000</v>
      </c>
      <c r="AB32" s="73">
        <v>0</v>
      </c>
      <c r="AC32" s="96">
        <v>2509021.5</v>
      </c>
      <c r="AD32" s="73">
        <v>0</v>
      </c>
      <c r="AE32" s="96">
        <v>761000</v>
      </c>
      <c r="AF32" s="32"/>
    </row>
    <row r="33" spans="1:32" s="33" customFormat="1" ht="23.1" customHeight="1" x14ac:dyDescent="0.35">
      <c r="A33" s="97">
        <v>3314</v>
      </c>
      <c r="B33" s="98"/>
      <c r="C33" s="119" t="s">
        <v>33</v>
      </c>
      <c r="D33" s="68"/>
      <c r="E33" s="69"/>
      <c r="F33" s="72"/>
      <c r="G33" s="71"/>
      <c r="H33" s="68"/>
      <c r="I33" s="69"/>
      <c r="J33" s="72"/>
      <c r="K33" s="69"/>
      <c r="L33" s="72"/>
      <c r="M33" s="71"/>
      <c r="N33" s="68"/>
      <c r="O33" s="71"/>
      <c r="P33" s="68"/>
      <c r="Q33" s="69"/>
      <c r="R33" s="72"/>
      <c r="S33" s="71"/>
      <c r="T33" s="68"/>
      <c r="U33" s="69"/>
      <c r="V33" s="72"/>
      <c r="W33" s="71"/>
      <c r="X33" s="68"/>
      <c r="Y33" s="69"/>
      <c r="Z33" s="73">
        <v>0</v>
      </c>
      <c r="AA33" s="96">
        <v>4000</v>
      </c>
      <c r="AB33" s="73">
        <v>0</v>
      </c>
      <c r="AC33" s="96">
        <v>3894</v>
      </c>
      <c r="AD33" s="73">
        <v>0</v>
      </c>
      <c r="AE33" s="96">
        <v>4500</v>
      </c>
      <c r="AF33" s="32"/>
    </row>
    <row r="34" spans="1:32" s="33" customFormat="1" ht="23.1" customHeight="1" x14ac:dyDescent="0.35">
      <c r="A34" s="97">
        <v>3329</v>
      </c>
      <c r="B34" s="98"/>
      <c r="C34" s="119" t="s">
        <v>68</v>
      </c>
      <c r="D34" s="68"/>
      <c r="E34" s="69"/>
      <c r="F34" s="72"/>
      <c r="G34" s="71"/>
      <c r="H34" s="68"/>
      <c r="I34" s="69"/>
      <c r="J34" s="72"/>
      <c r="K34" s="69"/>
      <c r="L34" s="72"/>
      <c r="M34" s="71"/>
      <c r="N34" s="68"/>
      <c r="O34" s="71"/>
      <c r="P34" s="68"/>
      <c r="Q34" s="69"/>
      <c r="R34" s="72"/>
      <c r="S34" s="71"/>
      <c r="T34" s="68"/>
      <c r="U34" s="69"/>
      <c r="V34" s="72"/>
      <c r="W34" s="71"/>
      <c r="X34" s="68"/>
      <c r="Y34" s="69"/>
      <c r="Z34" s="73">
        <v>0</v>
      </c>
      <c r="AA34" s="96">
        <v>0</v>
      </c>
      <c r="AB34" s="96">
        <v>0</v>
      </c>
      <c r="AC34" s="96">
        <v>45133</v>
      </c>
      <c r="AD34" s="96">
        <v>0</v>
      </c>
      <c r="AE34" s="96">
        <v>0</v>
      </c>
      <c r="AF34" s="32"/>
    </row>
    <row r="35" spans="1:32" s="33" customFormat="1" ht="23.1" customHeight="1" x14ac:dyDescent="0.35">
      <c r="A35" s="97">
        <v>3399</v>
      </c>
      <c r="B35" s="98"/>
      <c r="C35" s="119" t="s">
        <v>56</v>
      </c>
      <c r="D35" s="68"/>
      <c r="E35" s="69"/>
      <c r="F35" s="72"/>
      <c r="G35" s="71"/>
      <c r="H35" s="68"/>
      <c r="I35" s="69"/>
      <c r="J35" s="72"/>
      <c r="K35" s="69"/>
      <c r="L35" s="72"/>
      <c r="M35" s="71"/>
      <c r="N35" s="68"/>
      <c r="O35" s="71"/>
      <c r="P35" s="68"/>
      <c r="Q35" s="69"/>
      <c r="R35" s="68"/>
      <c r="S35" s="69"/>
      <c r="T35" s="68"/>
      <c r="U35" s="69"/>
      <c r="V35" s="72"/>
      <c r="W35" s="71"/>
      <c r="X35" s="68"/>
      <c r="Y35" s="69"/>
      <c r="Z35" s="96">
        <v>50000</v>
      </c>
      <c r="AA35" s="96">
        <v>70000</v>
      </c>
      <c r="AB35" s="96">
        <v>42533</v>
      </c>
      <c r="AC35" s="96">
        <v>250064</v>
      </c>
      <c r="AD35" s="96">
        <v>35000</v>
      </c>
      <c r="AE35" s="96">
        <v>120000</v>
      </c>
      <c r="AF35" s="32"/>
    </row>
    <row r="36" spans="1:32" s="33" customFormat="1" ht="23.1" customHeight="1" x14ac:dyDescent="0.35">
      <c r="A36" s="97">
        <v>3543</v>
      </c>
      <c r="B36" s="98"/>
      <c r="C36" s="119" t="s">
        <v>69</v>
      </c>
      <c r="D36" s="68"/>
      <c r="E36" s="69"/>
      <c r="F36" s="72"/>
      <c r="G36" s="71"/>
      <c r="H36" s="68"/>
      <c r="I36" s="69"/>
      <c r="J36" s="72"/>
      <c r="K36" s="69"/>
      <c r="L36" s="72"/>
      <c r="M36" s="71"/>
      <c r="N36" s="68"/>
      <c r="O36" s="71"/>
      <c r="P36" s="68"/>
      <c r="Q36" s="69"/>
      <c r="R36" s="68"/>
      <c r="S36" s="69"/>
      <c r="T36" s="68"/>
      <c r="U36" s="69"/>
      <c r="V36" s="72"/>
      <c r="W36" s="71"/>
      <c r="X36" s="68"/>
      <c r="Y36" s="69"/>
      <c r="Z36" s="73">
        <v>0</v>
      </c>
      <c r="AA36" s="96">
        <v>0</v>
      </c>
      <c r="AB36" s="96">
        <v>0</v>
      </c>
      <c r="AC36" s="96">
        <v>16000</v>
      </c>
      <c r="AD36" s="96">
        <v>0</v>
      </c>
      <c r="AE36" s="96">
        <v>0</v>
      </c>
      <c r="AF36" s="32"/>
    </row>
    <row r="37" spans="1:32" s="99" customFormat="1" ht="23.1" customHeight="1" x14ac:dyDescent="0.35">
      <c r="A37" s="97">
        <v>3612</v>
      </c>
      <c r="B37" s="98"/>
      <c r="C37" s="119" t="s">
        <v>53</v>
      </c>
      <c r="D37" s="68"/>
      <c r="E37" s="69"/>
      <c r="F37" s="72"/>
      <c r="G37" s="71"/>
      <c r="H37" s="68"/>
      <c r="I37" s="69"/>
      <c r="J37" s="72"/>
      <c r="K37" s="69"/>
      <c r="L37" s="72"/>
      <c r="M37" s="71"/>
      <c r="N37" s="68"/>
      <c r="O37" s="71"/>
      <c r="P37" s="68"/>
      <c r="Q37" s="69"/>
      <c r="R37" s="72"/>
      <c r="S37" s="71"/>
      <c r="T37" s="68"/>
      <c r="U37" s="69"/>
      <c r="V37" s="72"/>
      <c r="W37" s="71"/>
      <c r="X37" s="68"/>
      <c r="Y37" s="69"/>
      <c r="Z37" s="96">
        <v>25000</v>
      </c>
      <c r="AA37" s="96">
        <v>0</v>
      </c>
      <c r="AB37" s="96">
        <v>25000</v>
      </c>
      <c r="AC37" s="96">
        <v>14600</v>
      </c>
      <c r="AD37" s="96">
        <v>30000</v>
      </c>
      <c r="AE37" s="96">
        <v>0</v>
      </c>
      <c r="AF37" s="84"/>
    </row>
    <row r="38" spans="1:32" s="33" customFormat="1" ht="23.1" customHeight="1" x14ac:dyDescent="0.35">
      <c r="A38" s="97">
        <v>3613</v>
      </c>
      <c r="B38" s="98"/>
      <c r="C38" s="119" t="s">
        <v>52</v>
      </c>
      <c r="D38" s="68"/>
      <c r="E38" s="69"/>
      <c r="F38" s="72"/>
      <c r="G38" s="71"/>
      <c r="H38" s="68"/>
      <c r="I38" s="69"/>
      <c r="J38" s="72"/>
      <c r="K38" s="69"/>
      <c r="L38" s="72"/>
      <c r="M38" s="71"/>
      <c r="N38" s="68"/>
      <c r="O38" s="71"/>
      <c r="P38" s="68"/>
      <c r="Q38" s="69"/>
      <c r="R38" s="72"/>
      <c r="S38" s="71"/>
      <c r="T38" s="68"/>
      <c r="U38" s="69"/>
      <c r="V38" s="72"/>
      <c r="W38" s="71"/>
      <c r="X38" s="68"/>
      <c r="Y38" s="69"/>
      <c r="Z38" s="96">
        <v>18000</v>
      </c>
      <c r="AA38" s="96">
        <v>0</v>
      </c>
      <c r="AB38" s="96">
        <v>0</v>
      </c>
      <c r="AC38" s="96">
        <v>0</v>
      </c>
      <c r="AD38" s="96">
        <v>18000</v>
      </c>
      <c r="AE38" s="96">
        <v>0</v>
      </c>
      <c r="AF38" s="32"/>
    </row>
    <row r="39" spans="1:32" s="99" customFormat="1" ht="23.1" customHeight="1" x14ac:dyDescent="0.35">
      <c r="A39" s="97">
        <v>3631</v>
      </c>
      <c r="B39" s="98"/>
      <c r="C39" s="119" t="s">
        <v>34</v>
      </c>
      <c r="D39" s="68"/>
      <c r="E39" s="69"/>
      <c r="F39" s="72"/>
      <c r="G39" s="71"/>
      <c r="H39" s="68"/>
      <c r="I39" s="69"/>
      <c r="J39" s="72"/>
      <c r="K39" s="69"/>
      <c r="L39" s="72"/>
      <c r="M39" s="71"/>
      <c r="N39" s="68"/>
      <c r="O39" s="71"/>
      <c r="P39" s="68"/>
      <c r="Q39" s="69"/>
      <c r="R39" s="72"/>
      <c r="S39" s="71"/>
      <c r="T39" s="68"/>
      <c r="U39" s="69"/>
      <c r="V39" s="72"/>
      <c r="W39" s="71"/>
      <c r="X39" s="68"/>
      <c r="Y39" s="69"/>
      <c r="Z39" s="73">
        <v>0</v>
      </c>
      <c r="AA39" s="96">
        <v>120000</v>
      </c>
      <c r="AB39" s="73">
        <v>0</v>
      </c>
      <c r="AC39" s="96">
        <v>41800</v>
      </c>
      <c r="AD39" s="73">
        <v>0</v>
      </c>
      <c r="AE39" s="96">
        <v>50000</v>
      </c>
      <c r="AF39" s="84"/>
    </row>
    <row r="40" spans="1:32" s="33" customFormat="1" ht="23.1" customHeight="1" x14ac:dyDescent="0.35">
      <c r="A40" s="97">
        <v>3632</v>
      </c>
      <c r="B40" s="98"/>
      <c r="C40" s="119" t="s">
        <v>54</v>
      </c>
      <c r="D40" s="68"/>
      <c r="E40" s="69"/>
      <c r="F40" s="72"/>
      <c r="G40" s="71"/>
      <c r="H40" s="71"/>
      <c r="I40" s="71"/>
      <c r="J40" s="71"/>
      <c r="K40" s="69"/>
      <c r="L40" s="100"/>
      <c r="M40" s="71"/>
      <c r="N40" s="101"/>
      <c r="O40" s="71"/>
      <c r="P40" s="71"/>
      <c r="Q40" s="69"/>
      <c r="R40" s="71"/>
      <c r="S40" s="69"/>
      <c r="T40" s="101"/>
      <c r="U40" s="71"/>
      <c r="V40" s="71"/>
      <c r="W40" s="71"/>
      <c r="X40" s="71"/>
      <c r="Y40" s="71"/>
      <c r="Z40" s="73">
        <v>20000</v>
      </c>
      <c r="AA40" s="73">
        <v>220000</v>
      </c>
      <c r="AB40" s="73">
        <v>246976</v>
      </c>
      <c r="AC40" s="73">
        <v>687251.49</v>
      </c>
      <c r="AD40" s="73">
        <v>0</v>
      </c>
      <c r="AE40" s="73">
        <v>40000</v>
      </c>
      <c r="AF40" s="32"/>
    </row>
    <row r="41" spans="1:32" s="33" customFormat="1" ht="23.1" customHeight="1" x14ac:dyDescent="0.35">
      <c r="A41" s="97">
        <v>3639</v>
      </c>
      <c r="B41" s="98"/>
      <c r="C41" s="119" t="s">
        <v>35</v>
      </c>
      <c r="D41" s="68"/>
      <c r="E41" s="69"/>
      <c r="F41" s="72"/>
      <c r="G41" s="71"/>
      <c r="H41" s="71"/>
      <c r="I41" s="71"/>
      <c r="J41" s="71"/>
      <c r="K41" s="69"/>
      <c r="L41" s="100"/>
      <c r="M41" s="71"/>
      <c r="N41" s="101"/>
      <c r="O41" s="71"/>
      <c r="P41" s="71"/>
      <c r="Q41" s="69"/>
      <c r="R41" s="71"/>
      <c r="S41" s="69"/>
      <c r="T41" s="101"/>
      <c r="U41" s="71"/>
      <c r="V41" s="71"/>
      <c r="W41" s="71"/>
      <c r="X41" s="71"/>
      <c r="Y41" s="71"/>
      <c r="Z41" s="73">
        <v>0</v>
      </c>
      <c r="AA41" s="96">
        <v>10000</v>
      </c>
      <c r="AB41" s="73">
        <v>131443.18</v>
      </c>
      <c r="AC41" s="96">
        <v>40053.4</v>
      </c>
      <c r="AD41" s="73">
        <v>0</v>
      </c>
      <c r="AE41" s="96">
        <v>0</v>
      </c>
      <c r="AF41" s="32"/>
    </row>
    <row r="42" spans="1:32" s="33" customFormat="1" ht="23.1" customHeight="1" x14ac:dyDescent="0.35">
      <c r="A42" s="97">
        <v>3721</v>
      </c>
      <c r="B42" s="102"/>
      <c r="C42" s="123" t="s">
        <v>36</v>
      </c>
      <c r="D42" s="103"/>
      <c r="E42" s="104"/>
      <c r="F42" s="70"/>
      <c r="G42" s="105"/>
      <c r="H42" s="103"/>
      <c r="I42" s="104"/>
      <c r="J42" s="70"/>
      <c r="K42" s="104"/>
      <c r="L42" s="70"/>
      <c r="M42" s="105"/>
      <c r="N42" s="103"/>
      <c r="O42" s="105"/>
      <c r="P42" s="103"/>
      <c r="Q42" s="104"/>
      <c r="R42" s="70"/>
      <c r="S42" s="105"/>
      <c r="T42" s="103"/>
      <c r="U42" s="104"/>
      <c r="V42" s="70"/>
      <c r="W42" s="105"/>
      <c r="X42" s="103"/>
      <c r="Y42" s="104"/>
      <c r="Z42" s="73">
        <v>0</v>
      </c>
      <c r="AA42" s="96">
        <v>15000</v>
      </c>
      <c r="AB42" s="73">
        <v>0</v>
      </c>
      <c r="AC42" s="96">
        <v>1069</v>
      </c>
      <c r="AD42" s="73">
        <v>0</v>
      </c>
      <c r="AE42" s="96">
        <v>5000</v>
      </c>
      <c r="AF42" s="32"/>
    </row>
    <row r="43" spans="1:32" s="99" customFormat="1" ht="23.1" customHeight="1" x14ac:dyDescent="0.35">
      <c r="A43" s="97">
        <v>3722</v>
      </c>
      <c r="B43" s="102"/>
      <c r="C43" s="123" t="s">
        <v>37</v>
      </c>
      <c r="D43" s="103"/>
      <c r="E43" s="104"/>
      <c r="F43" s="70"/>
      <c r="G43" s="105"/>
      <c r="H43" s="103"/>
      <c r="I43" s="104"/>
      <c r="J43" s="70"/>
      <c r="K43" s="104"/>
      <c r="L43" s="70"/>
      <c r="M43" s="105"/>
      <c r="N43" s="103"/>
      <c r="O43" s="105"/>
      <c r="P43" s="103"/>
      <c r="Q43" s="104"/>
      <c r="R43" s="103"/>
      <c r="S43" s="104"/>
      <c r="T43" s="103"/>
      <c r="U43" s="104"/>
      <c r="V43" s="70"/>
      <c r="W43" s="105"/>
      <c r="X43" s="103"/>
      <c r="Y43" s="104"/>
      <c r="Z43" s="73">
        <v>0</v>
      </c>
      <c r="AA43" s="96">
        <v>230000</v>
      </c>
      <c r="AB43" s="73">
        <v>0</v>
      </c>
      <c r="AC43" s="96">
        <v>254229</v>
      </c>
      <c r="AD43" s="73">
        <v>0</v>
      </c>
      <c r="AE43" s="96">
        <v>305000</v>
      </c>
      <c r="AF43" s="84"/>
    </row>
    <row r="44" spans="1:32" s="33" customFormat="1" ht="23.1" customHeight="1" x14ac:dyDescent="0.35">
      <c r="A44" s="97">
        <v>3723</v>
      </c>
      <c r="B44" s="102"/>
      <c r="C44" s="123" t="s">
        <v>47</v>
      </c>
      <c r="D44" s="103"/>
      <c r="E44" s="104"/>
      <c r="F44" s="70"/>
      <c r="G44" s="105"/>
      <c r="H44" s="103"/>
      <c r="I44" s="104"/>
      <c r="J44" s="70"/>
      <c r="K44" s="104"/>
      <c r="L44" s="70"/>
      <c r="M44" s="105"/>
      <c r="N44" s="103"/>
      <c r="O44" s="105"/>
      <c r="P44" s="103"/>
      <c r="Q44" s="104"/>
      <c r="R44" s="103"/>
      <c r="S44" s="104"/>
      <c r="T44" s="103"/>
      <c r="U44" s="104"/>
      <c r="V44" s="70"/>
      <c r="W44" s="105"/>
      <c r="X44" s="103"/>
      <c r="Y44" s="104"/>
      <c r="Z44" s="73">
        <v>0</v>
      </c>
      <c r="AA44" s="96">
        <v>55000</v>
      </c>
      <c r="AB44" s="73">
        <v>0</v>
      </c>
      <c r="AC44" s="96">
        <v>80377</v>
      </c>
      <c r="AD44" s="73">
        <v>0</v>
      </c>
      <c r="AE44" s="96">
        <v>96000</v>
      </c>
      <c r="AF44" s="32"/>
    </row>
    <row r="45" spans="1:32" s="33" customFormat="1" ht="23.1" customHeight="1" x14ac:dyDescent="0.35">
      <c r="A45" s="97">
        <v>3725</v>
      </c>
      <c r="B45" s="102"/>
      <c r="C45" s="123" t="s">
        <v>78</v>
      </c>
      <c r="D45" s="103"/>
      <c r="E45" s="104"/>
      <c r="F45" s="70"/>
      <c r="G45" s="105"/>
      <c r="H45" s="103"/>
      <c r="I45" s="104"/>
      <c r="J45" s="70"/>
      <c r="K45" s="104"/>
      <c r="L45" s="70"/>
      <c r="M45" s="105"/>
      <c r="N45" s="103"/>
      <c r="O45" s="105"/>
      <c r="P45" s="103"/>
      <c r="Q45" s="104"/>
      <c r="R45" s="103"/>
      <c r="S45" s="104"/>
      <c r="T45" s="103"/>
      <c r="U45" s="104"/>
      <c r="V45" s="70"/>
      <c r="W45" s="105"/>
      <c r="X45" s="103"/>
      <c r="Y45" s="104"/>
      <c r="Z45" s="146">
        <v>0</v>
      </c>
      <c r="AA45" s="96">
        <v>0</v>
      </c>
      <c r="AB45" s="146">
        <v>4000</v>
      </c>
      <c r="AC45" s="96">
        <v>0</v>
      </c>
      <c r="AD45" s="146">
        <v>0</v>
      </c>
      <c r="AE45" s="96">
        <v>0</v>
      </c>
      <c r="AF45" s="32"/>
    </row>
    <row r="46" spans="1:32" s="33" customFormat="1" ht="23.1" customHeight="1" x14ac:dyDescent="0.35">
      <c r="A46" s="97">
        <v>3745</v>
      </c>
      <c r="B46" s="102"/>
      <c r="C46" s="123" t="s">
        <v>50</v>
      </c>
      <c r="D46" s="68"/>
      <c r="E46" s="69"/>
      <c r="F46" s="72"/>
      <c r="G46" s="71"/>
      <c r="H46" s="68"/>
      <c r="I46" s="69"/>
      <c r="J46" s="72"/>
      <c r="K46" s="69"/>
      <c r="L46" s="72"/>
      <c r="M46" s="71"/>
      <c r="N46" s="68"/>
      <c r="O46" s="71"/>
      <c r="P46" s="68"/>
      <c r="Q46" s="69"/>
      <c r="R46" s="68"/>
      <c r="S46" s="69"/>
      <c r="T46" s="68"/>
      <c r="U46" s="69"/>
      <c r="V46" s="72"/>
      <c r="W46" s="71"/>
      <c r="X46" s="68"/>
      <c r="Y46" s="69"/>
      <c r="Z46" s="96">
        <v>0</v>
      </c>
      <c r="AA46" s="96">
        <v>1300000</v>
      </c>
      <c r="AB46" s="96">
        <v>12186</v>
      </c>
      <c r="AC46" s="96">
        <v>755598</v>
      </c>
      <c r="AD46" s="96">
        <v>0</v>
      </c>
      <c r="AE46" s="96">
        <v>950000</v>
      </c>
      <c r="AF46" s="32"/>
    </row>
    <row r="47" spans="1:32" s="33" customFormat="1" ht="23.1" customHeight="1" x14ac:dyDescent="0.35">
      <c r="A47" s="97">
        <v>3749</v>
      </c>
      <c r="B47" s="102"/>
      <c r="C47" s="123" t="s">
        <v>70</v>
      </c>
      <c r="D47" s="68"/>
      <c r="E47" s="69"/>
      <c r="F47" s="72"/>
      <c r="G47" s="71"/>
      <c r="H47" s="68"/>
      <c r="I47" s="69"/>
      <c r="J47" s="72"/>
      <c r="K47" s="69"/>
      <c r="L47" s="72"/>
      <c r="M47" s="71"/>
      <c r="N47" s="68"/>
      <c r="O47" s="71"/>
      <c r="P47" s="68"/>
      <c r="Q47" s="69"/>
      <c r="R47" s="68"/>
      <c r="S47" s="69"/>
      <c r="T47" s="68"/>
      <c r="U47" s="69"/>
      <c r="V47" s="72"/>
      <c r="W47" s="71"/>
      <c r="X47" s="68"/>
      <c r="Y47" s="69"/>
      <c r="Z47" s="73">
        <v>0</v>
      </c>
      <c r="AA47" s="96">
        <v>0</v>
      </c>
      <c r="AB47" s="73">
        <v>0</v>
      </c>
      <c r="AC47" s="96">
        <v>15325</v>
      </c>
      <c r="AD47" s="73">
        <v>0</v>
      </c>
      <c r="AE47" s="96">
        <v>7695</v>
      </c>
      <c r="AF47" s="32"/>
    </row>
    <row r="48" spans="1:32" s="33" customFormat="1" ht="23.1" customHeight="1" x14ac:dyDescent="0.35">
      <c r="A48" s="97">
        <v>5512</v>
      </c>
      <c r="B48" s="102"/>
      <c r="C48" s="123" t="s">
        <v>38</v>
      </c>
      <c r="D48" s="68"/>
      <c r="E48" s="69"/>
      <c r="F48" s="72"/>
      <c r="G48" s="71"/>
      <c r="H48" s="68"/>
      <c r="I48" s="69"/>
      <c r="J48" s="72"/>
      <c r="K48" s="69"/>
      <c r="L48" s="72"/>
      <c r="M48" s="71"/>
      <c r="N48" s="68"/>
      <c r="O48" s="71"/>
      <c r="P48" s="68"/>
      <c r="Q48" s="69"/>
      <c r="R48" s="68"/>
      <c r="S48" s="69"/>
      <c r="T48" s="68"/>
      <c r="U48" s="69"/>
      <c r="V48" s="72"/>
      <c r="W48" s="71"/>
      <c r="X48" s="68"/>
      <c r="Y48" s="69"/>
      <c r="Z48" s="73">
        <v>0</v>
      </c>
      <c r="AA48" s="96">
        <v>3000</v>
      </c>
      <c r="AB48" s="73">
        <v>0</v>
      </c>
      <c r="AC48" s="96">
        <v>0</v>
      </c>
      <c r="AD48" s="73">
        <v>0</v>
      </c>
      <c r="AE48" s="96">
        <v>3000</v>
      </c>
      <c r="AF48" s="32"/>
    </row>
    <row r="49" spans="1:32" s="33" customFormat="1" ht="23.1" customHeight="1" x14ac:dyDescent="0.35">
      <c r="A49" s="97">
        <v>5519</v>
      </c>
      <c r="B49" s="102"/>
      <c r="C49" s="123" t="s">
        <v>71</v>
      </c>
      <c r="D49" s="68"/>
      <c r="E49" s="69"/>
      <c r="F49" s="72"/>
      <c r="G49" s="71"/>
      <c r="H49" s="68"/>
      <c r="I49" s="69"/>
      <c r="J49" s="72"/>
      <c r="K49" s="69"/>
      <c r="L49" s="72"/>
      <c r="M49" s="71"/>
      <c r="N49" s="68"/>
      <c r="O49" s="71"/>
      <c r="P49" s="68"/>
      <c r="Q49" s="69"/>
      <c r="R49" s="68"/>
      <c r="S49" s="69"/>
      <c r="T49" s="68"/>
      <c r="U49" s="69"/>
      <c r="V49" s="72"/>
      <c r="W49" s="71"/>
      <c r="X49" s="68"/>
      <c r="Y49" s="69"/>
      <c r="Z49" s="73">
        <v>0</v>
      </c>
      <c r="AA49" s="96">
        <v>0</v>
      </c>
      <c r="AB49" s="73">
        <v>0</v>
      </c>
      <c r="AC49" s="96">
        <v>5161</v>
      </c>
      <c r="AD49" s="73">
        <v>0</v>
      </c>
      <c r="AE49" s="96">
        <v>5000</v>
      </c>
      <c r="AF49" s="32"/>
    </row>
    <row r="50" spans="1:32" s="33" customFormat="1" ht="23.1" customHeight="1" x14ac:dyDescent="0.35">
      <c r="A50" s="97">
        <v>6112</v>
      </c>
      <c r="B50" s="102"/>
      <c r="C50" s="123" t="s">
        <v>39</v>
      </c>
      <c r="D50" s="68"/>
      <c r="E50" s="69"/>
      <c r="F50" s="72"/>
      <c r="G50" s="71"/>
      <c r="H50" s="68"/>
      <c r="I50" s="69"/>
      <c r="J50" s="72"/>
      <c r="K50" s="69"/>
      <c r="L50" s="72"/>
      <c r="M50" s="71"/>
      <c r="N50" s="68"/>
      <c r="O50" s="71"/>
      <c r="P50" s="68"/>
      <c r="Q50" s="69"/>
      <c r="R50" s="68"/>
      <c r="S50" s="69"/>
      <c r="T50" s="68"/>
      <c r="U50" s="69"/>
      <c r="V50" s="72"/>
      <c r="W50" s="71"/>
      <c r="X50" s="68"/>
      <c r="Y50" s="69"/>
      <c r="Z50" s="73">
        <v>0</v>
      </c>
      <c r="AA50" s="96">
        <v>800000</v>
      </c>
      <c r="AB50" s="73">
        <v>0</v>
      </c>
      <c r="AC50" s="96">
        <v>628444</v>
      </c>
      <c r="AD50" s="73">
        <v>0</v>
      </c>
      <c r="AE50" s="96">
        <v>755000</v>
      </c>
      <c r="AF50" s="32"/>
    </row>
    <row r="51" spans="1:32" s="33" customFormat="1" ht="23.1" customHeight="1" x14ac:dyDescent="0.35">
      <c r="A51" s="97">
        <v>6115</v>
      </c>
      <c r="B51" s="102"/>
      <c r="C51" s="123" t="s">
        <v>75</v>
      </c>
      <c r="D51" s="68"/>
      <c r="E51" s="69"/>
      <c r="F51" s="72"/>
      <c r="G51" s="71"/>
      <c r="H51" s="68"/>
      <c r="I51" s="69"/>
      <c r="J51" s="72"/>
      <c r="K51" s="69"/>
      <c r="L51" s="72"/>
      <c r="M51" s="71"/>
      <c r="N51" s="68"/>
      <c r="O51" s="71"/>
      <c r="P51" s="68"/>
      <c r="Q51" s="69"/>
      <c r="R51" s="68"/>
      <c r="S51" s="69"/>
      <c r="T51" s="68"/>
      <c r="U51" s="69"/>
      <c r="V51" s="72"/>
      <c r="W51" s="71"/>
      <c r="X51" s="68"/>
      <c r="Y51" s="69"/>
      <c r="Z51" s="73">
        <v>0</v>
      </c>
      <c r="AA51" s="96">
        <v>0</v>
      </c>
      <c r="AB51" s="73">
        <v>0</v>
      </c>
      <c r="AC51" s="96">
        <v>6504</v>
      </c>
      <c r="AD51" s="73">
        <v>0</v>
      </c>
      <c r="AE51" s="96">
        <v>0</v>
      </c>
      <c r="AF51" s="32"/>
    </row>
    <row r="52" spans="1:32" s="33" customFormat="1" ht="23.1" customHeight="1" x14ac:dyDescent="0.35">
      <c r="A52" s="97">
        <v>6118</v>
      </c>
      <c r="B52" s="102"/>
      <c r="C52" s="123" t="s">
        <v>76</v>
      </c>
      <c r="D52" s="68"/>
      <c r="E52" s="69"/>
      <c r="F52" s="72"/>
      <c r="G52" s="71"/>
      <c r="H52" s="68"/>
      <c r="I52" s="69"/>
      <c r="J52" s="72"/>
      <c r="K52" s="69"/>
      <c r="L52" s="72"/>
      <c r="M52" s="71"/>
      <c r="N52" s="68"/>
      <c r="O52" s="71"/>
      <c r="P52" s="68"/>
      <c r="Q52" s="69"/>
      <c r="R52" s="68"/>
      <c r="S52" s="69"/>
      <c r="T52" s="68"/>
      <c r="U52" s="69"/>
      <c r="V52" s="72"/>
      <c r="W52" s="71"/>
      <c r="X52" s="68"/>
      <c r="Y52" s="69"/>
      <c r="Z52" s="73">
        <v>0</v>
      </c>
      <c r="AA52" s="96">
        <v>0</v>
      </c>
      <c r="AB52" s="73">
        <v>0</v>
      </c>
      <c r="AC52" s="96">
        <v>15391</v>
      </c>
      <c r="AD52" s="73">
        <v>0</v>
      </c>
      <c r="AE52" s="96">
        <v>0</v>
      </c>
      <c r="AF52" s="32"/>
    </row>
    <row r="53" spans="1:32" s="106" customFormat="1" ht="23.1" customHeight="1" x14ac:dyDescent="0.35">
      <c r="A53" s="97">
        <v>6171</v>
      </c>
      <c r="B53" s="102"/>
      <c r="C53" s="123" t="s">
        <v>40</v>
      </c>
      <c r="D53" s="68"/>
      <c r="E53" s="69"/>
      <c r="F53" s="72"/>
      <c r="G53" s="71"/>
      <c r="H53" s="68"/>
      <c r="I53" s="69"/>
      <c r="J53" s="72"/>
      <c r="K53" s="69"/>
      <c r="L53" s="72"/>
      <c r="M53" s="71"/>
      <c r="N53" s="68"/>
      <c r="O53" s="71"/>
      <c r="P53" s="68"/>
      <c r="Q53" s="69"/>
      <c r="R53" s="68"/>
      <c r="S53" s="69"/>
      <c r="T53" s="68"/>
      <c r="U53" s="69"/>
      <c r="V53" s="72"/>
      <c r="W53" s="71"/>
      <c r="X53" s="68"/>
      <c r="Y53" s="69"/>
      <c r="Z53" s="73">
        <v>0</v>
      </c>
      <c r="AA53" s="96">
        <v>850000</v>
      </c>
      <c r="AB53" s="73">
        <v>10288</v>
      </c>
      <c r="AC53" s="96">
        <v>819816.4</v>
      </c>
      <c r="AD53" s="73">
        <v>0</v>
      </c>
      <c r="AE53" s="96">
        <v>985000</v>
      </c>
      <c r="AF53" s="32"/>
    </row>
    <row r="54" spans="1:32" s="33" customFormat="1" ht="23.1" customHeight="1" x14ac:dyDescent="0.35">
      <c r="A54" s="97">
        <v>6310</v>
      </c>
      <c r="B54" s="102"/>
      <c r="C54" s="119" t="s">
        <v>55</v>
      </c>
      <c r="D54" s="68"/>
      <c r="E54" s="69"/>
      <c r="F54" s="72"/>
      <c r="G54" s="71"/>
      <c r="H54" s="68"/>
      <c r="I54" s="69"/>
      <c r="J54" s="72"/>
      <c r="K54" s="69"/>
      <c r="L54" s="72"/>
      <c r="M54" s="71"/>
      <c r="N54" s="68"/>
      <c r="O54" s="71"/>
      <c r="P54" s="68"/>
      <c r="Q54" s="69"/>
      <c r="R54" s="68"/>
      <c r="S54" s="69"/>
      <c r="T54" s="68"/>
      <c r="U54" s="69"/>
      <c r="V54" s="72"/>
      <c r="W54" s="71"/>
      <c r="X54" s="68"/>
      <c r="Y54" s="69"/>
      <c r="Z54" s="73">
        <v>1000</v>
      </c>
      <c r="AA54" s="96">
        <v>500</v>
      </c>
      <c r="AB54" s="73">
        <v>210.74</v>
      </c>
      <c r="AC54" s="96">
        <v>153.6</v>
      </c>
      <c r="AD54" s="73">
        <v>500</v>
      </c>
      <c r="AE54" s="96">
        <v>500</v>
      </c>
      <c r="AF54" s="32"/>
    </row>
    <row r="55" spans="1:32" s="33" customFormat="1" ht="23.1" customHeight="1" x14ac:dyDescent="0.35">
      <c r="A55" s="97">
        <v>6320</v>
      </c>
      <c r="B55" s="98"/>
      <c r="C55" s="119" t="s">
        <v>41</v>
      </c>
      <c r="D55" s="68"/>
      <c r="E55" s="69"/>
      <c r="F55" s="72"/>
      <c r="G55" s="71"/>
      <c r="H55" s="68"/>
      <c r="I55" s="69"/>
      <c r="J55" s="72"/>
      <c r="K55" s="69"/>
      <c r="L55" s="72"/>
      <c r="M55" s="71"/>
      <c r="N55" s="68"/>
      <c r="O55" s="71"/>
      <c r="P55" s="68"/>
      <c r="Q55" s="69"/>
      <c r="R55" s="68"/>
      <c r="S55" s="69"/>
      <c r="T55" s="68"/>
      <c r="U55" s="69"/>
      <c r="V55" s="72"/>
      <c r="W55" s="71"/>
      <c r="X55" s="68"/>
      <c r="Y55" s="69"/>
      <c r="Z55" s="73">
        <v>0</v>
      </c>
      <c r="AA55" s="96">
        <v>0</v>
      </c>
      <c r="AB55" s="73">
        <v>18077</v>
      </c>
      <c r="AC55" s="96">
        <v>0</v>
      </c>
      <c r="AD55" s="73">
        <v>0</v>
      </c>
      <c r="AE55" s="96">
        <v>0</v>
      </c>
      <c r="AF55" s="32"/>
    </row>
    <row r="56" spans="1:32" s="33" customFormat="1" ht="23.1" customHeight="1" x14ac:dyDescent="0.35">
      <c r="A56" s="97">
        <v>6330</v>
      </c>
      <c r="B56" s="98"/>
      <c r="C56" s="119" t="s">
        <v>74</v>
      </c>
      <c r="D56" s="68"/>
      <c r="E56" s="69"/>
      <c r="F56" s="72"/>
      <c r="G56" s="71"/>
      <c r="H56" s="68"/>
      <c r="I56" s="69"/>
      <c r="J56" s="72"/>
      <c r="K56" s="69"/>
      <c r="L56" s="72"/>
      <c r="M56" s="71"/>
      <c r="N56" s="68"/>
      <c r="O56" s="71"/>
      <c r="P56" s="68"/>
      <c r="Q56" s="69"/>
      <c r="R56" s="68"/>
      <c r="S56" s="69"/>
      <c r="T56" s="68"/>
      <c r="U56" s="69"/>
      <c r="V56" s="72"/>
      <c r="W56" s="71"/>
      <c r="X56" s="68"/>
      <c r="Y56" s="69"/>
      <c r="Z56" s="73">
        <v>0</v>
      </c>
      <c r="AA56" s="73">
        <v>0</v>
      </c>
      <c r="AB56" s="73">
        <v>2729728.37</v>
      </c>
      <c r="AC56" s="73">
        <v>2729728.37</v>
      </c>
      <c r="AD56" s="73">
        <v>0</v>
      </c>
      <c r="AE56" s="73">
        <v>0</v>
      </c>
      <c r="AF56" s="32"/>
    </row>
    <row r="57" spans="1:32" s="99" customFormat="1" ht="23.1" customHeight="1" x14ac:dyDescent="0.35">
      <c r="A57" s="97">
        <v>6399</v>
      </c>
      <c r="B57" s="98"/>
      <c r="C57" s="119" t="s">
        <v>73</v>
      </c>
      <c r="D57" s="68"/>
      <c r="E57" s="69"/>
      <c r="F57" s="72"/>
      <c r="G57" s="71"/>
      <c r="H57" s="68"/>
      <c r="I57" s="69"/>
      <c r="J57" s="72"/>
      <c r="K57" s="69"/>
      <c r="L57" s="72"/>
      <c r="M57" s="71"/>
      <c r="N57" s="68"/>
      <c r="O57" s="71"/>
      <c r="P57" s="68"/>
      <c r="Q57" s="69"/>
      <c r="R57" s="68"/>
      <c r="S57" s="69"/>
      <c r="T57" s="68"/>
      <c r="U57" s="69"/>
      <c r="V57" s="72"/>
      <c r="W57" s="71"/>
      <c r="X57" s="68"/>
      <c r="Y57" s="69"/>
      <c r="Z57" s="73">
        <v>0</v>
      </c>
      <c r="AA57" s="96">
        <v>0</v>
      </c>
      <c r="AB57" s="73">
        <v>0</v>
      </c>
      <c r="AC57" s="96">
        <v>34770</v>
      </c>
      <c r="AD57" s="73">
        <v>0</v>
      </c>
      <c r="AE57" s="96">
        <v>0</v>
      </c>
      <c r="AF57" s="84"/>
    </row>
    <row r="58" spans="1:32" s="99" customFormat="1" ht="23.1" customHeight="1" thickBot="1" x14ac:dyDescent="0.4">
      <c r="A58" s="97">
        <v>6409</v>
      </c>
      <c r="B58" s="102"/>
      <c r="C58" s="123" t="s">
        <v>72</v>
      </c>
      <c r="D58" s="103"/>
      <c r="E58" s="104"/>
      <c r="F58" s="70"/>
      <c r="G58" s="107"/>
      <c r="H58" s="103"/>
      <c r="I58" s="104"/>
      <c r="J58" s="70"/>
      <c r="K58" s="104"/>
      <c r="L58" s="70"/>
      <c r="M58" s="105"/>
      <c r="N58" s="103"/>
      <c r="O58" s="105"/>
      <c r="P58" s="103"/>
      <c r="Q58" s="104"/>
      <c r="R58" s="103"/>
      <c r="S58" s="104"/>
      <c r="T58" s="103"/>
      <c r="U58" s="104"/>
      <c r="V58" s="70"/>
      <c r="W58" s="105"/>
      <c r="X58" s="103"/>
      <c r="Y58" s="104"/>
      <c r="Z58" s="73">
        <v>0</v>
      </c>
      <c r="AA58" s="96">
        <v>25000</v>
      </c>
      <c r="AB58" s="73">
        <v>0</v>
      </c>
      <c r="AC58" s="96">
        <v>0</v>
      </c>
      <c r="AD58" s="73">
        <v>0</v>
      </c>
      <c r="AE58" s="96">
        <v>0</v>
      </c>
      <c r="AF58" s="84"/>
    </row>
    <row r="59" spans="1:32" s="93" customFormat="1" ht="23.1" customHeight="1" thickBot="1" x14ac:dyDescent="0.4">
      <c r="A59" s="148"/>
      <c r="B59" s="160" t="s">
        <v>43</v>
      </c>
      <c r="C59" s="161"/>
      <c r="D59" s="149" t="e">
        <f>#REF!+#REF!+D23+#REF!+#REF!+#REF!+#REF!+#REF!+D26+#REF!+#REF!+#REF!+#REF!+#REF!+#REF!+#REF!+#REF!+#REF!+#REF!+#REF!+#REF!+#REF!+D35+#REF!+#REF!+#REF!+#REF!+#REF!+#REF!+#REF!+#REF!+#REF!+#REF!+#REF!+#REF!+#REF!+#REF!+#REF!+#REF!+#REF!++D53+#REF!+#REF!+#REF!+D58</f>
        <v>#REF!</v>
      </c>
      <c r="E59" s="150" t="e">
        <f>#REF!+#REF!+E23+#REF!+#REF!+#REF!+#REF!+#REF!+E26+#REF!+#REF!+#REF!+#REF!+#REF!+#REF!+#REF!+#REF!+#REF!+#REF!+#REF!+#REF!+#REF!+E35+#REF!+#REF!+#REF!+#REF!+#REF!+#REF!+#REF!+#REF!+#REF!+#REF!+#REF!+#REF!+#REF!+#REF!+#REF!+#REF!+#REF!+#REF!+#REF!++E53+#REF!+#REF!+#REF!+#REF!+E58</f>
        <v>#REF!</v>
      </c>
      <c r="F59" s="150" t="e">
        <f>#REF!+F23+#REF!+#REF!+#REF!+#REF!+#REF!+F26+#REF!+#REF!+#REF!+#REF!+#REF!+#REF!+#REF!+#REF!+#REF!+#REF!+#REF!+#REF!+#REF!+F35+#REF!+#REF!+#REF!+#REF!+#REF!+#REF!+#REF!+#REF!+#REF!+#REF!+#REF!+#REF!+#REF!+#REF!+#REF!+#REF!+#REF!++F53+#REF!+#REF!+#REF!+F58</f>
        <v>#REF!</v>
      </c>
      <c r="G59" s="150" t="e">
        <f>#REF!+G23+#REF!+#REF!+#REF!+#REF!+#REF!+G26+#REF!+#REF!+#REF!+#REF!+#REF!+#REF!+#REF!+#REF!+#REF!+#REF!+#REF!+#REF!+#REF!+#REF!+G35+#REF!+#REF!+#REF!+#REF!+#REF!+#REF!+#REF!+#REF!+#REF!+#REF!+#REF!+#REF!+#REF!+#REF!+#REF!+#REF!+#REF!+#REF!++G53+#REF!+#REF!+#REF!+G58</f>
        <v>#REF!</v>
      </c>
      <c r="H59" s="150" t="e">
        <f>#REF!+H23+#REF!+#REF!+#REF!+#REF!+#REF!+H26+#REF!+#REF!+#REF!+#REF!+#REF!+#REF!+#REF!+#REF!+#REF!+#REF!+#REF!+#REF!+#REF!+H35+#REF!+#REF!+#REF!+#REF!+#REF!+#REF!+#REF!+#REF!+#REF!+#REF!+#REF!+#REF!+#REF!+#REF!+#REF!+#REF!+#REF!+#REF!++H53+#REF!+#REF!+#REF!+H58</f>
        <v>#REF!</v>
      </c>
      <c r="I59" s="150" t="e">
        <f>#REF!+I23+#REF!+#REF!+#REF!+#REF!+#REF!+I26+#REF!+#REF!+#REF!+#REF!+#REF!+#REF!+#REF!+#REF!+#REF!+#REF!+#REF!+#REF!+#REF!+#REF!+I35+#REF!+#REF!+#REF!+#REF!+#REF!+#REF!+#REF!+#REF!+#REF!+#REF!+#REF!+#REF!+#REF!+#REF!+#REF!+#REF!+#REF!+#REF!+#REF!++I53+#REF!+#REF!+#REF!+I58</f>
        <v>#REF!</v>
      </c>
      <c r="J59" s="150" t="e">
        <f>#REF!+J23+#REF!+#REF!+#REF!+#REF!+#REF!+J26+#REF!+#REF!+#REF!+#REF!+#REF!+#REF!+#REF!+#REF!+#REF!+#REF!+#REF!+#REF!+#REF!+J35+#REF!+#REF!+#REF!+#REF!+#REF!+#REF!+#REF!+#REF!+#REF!+#REF!+#REF!+#REF!+#REF!+#REF!+#REF!+#REF!+#REF!++J53+#REF!+#REF!+#REF!+J58</f>
        <v>#REF!</v>
      </c>
      <c r="K59" s="150" t="e">
        <f>#REF!+K23+#REF!+#REF!+#REF!+#REF!+#REF!+#REF!+K26+#REF!+#REF!+#REF!+#REF!+#REF!+#REF!+#REF!+#REF!+#REF!+#REF!+#REF!+#REF!+#REF!+K35+#REF!+#REF!+#REF!+#REF!+#REF!+#REF!+#REF!+#REF!+#REF!+#REF!+#REF!+#REF!+#REF!+#REF!+#REF!+#REF!+K46+#REF!+#REF!+#REF!+#REF!++K53+#REF!+#REF!+#REF!+K58</f>
        <v>#REF!</v>
      </c>
      <c r="L59" s="150" t="e">
        <f>#REF!+L23+#REF!+#REF!+#REF!+#REF!+#REF!+L26+#REF!+#REF!+#REF!+#REF!+#REF!+#REF!+#REF!+#REF!+#REF!+#REF!+#REF!+#REF!+#REF!+L35+#REF!+#REF!+#REF!+#REF!+#REF!+#REF!+#REF!+#REF!+#REF!+#REF!+#REF!+#REF!+#REF!+#REF!+#REF!+#REF!+#REF!++L53+#REF!+#REF!+#REF!+L58</f>
        <v>#REF!</v>
      </c>
      <c r="M59" s="150" t="e">
        <f>#REF!+M23+#REF!+#REF!+#REF!+#REF!+#REF!+M26+#REF!+#REF!+#REF!+#REF!+#REF!+#REF!+#REF!+#REF!+#REF!+#REF!+#REF!+#REF!+#REF!+M35+#REF!+#REF!+#REF!+#REF!+#REF!+#REF!+#REF!+#REF!+#REF!+#REF!+#REF!+#REF!+#REF!+#REF!+#REF!+#REF!+#REF!++M53+#REF!+#REF!+#REF!+M58</f>
        <v>#REF!</v>
      </c>
      <c r="N59" s="150" t="e">
        <f>#REF!+N23+#REF!+#REF!+#REF!+#REF!+#REF!+N26+#REF!+#REF!+#REF!+#REF!+#REF!+#REF!+#REF!+#REF!+#REF!+#REF!+#REF!+#REF!+#REF!+N35+#REF!+#REF!+#REF!+#REF!+#REF!+#REF!+#REF!+#REF!+#REF!+#REF!+#REF!+#REF!+#REF!+#REF!+#REF!+#REF!+#REF!++N53+#REF!+#REF!+#REF!+N58</f>
        <v>#REF!</v>
      </c>
      <c r="O59" s="150" t="e">
        <f>#REF!+O23+#REF!+#REF!+#REF!+#REF!+#REF!+#REF!+O26+#REF!+#REF!+#REF!+#REF!+#REF!+#REF!+#REF!+#REF!+#REF!+#REF!+#REF!+#REF!+#REF!+O35+#REF!+#REF!+#REF!+#REF!+#REF!+#REF!+#REF!+#REF!+#REF!+#REF!+#REF!+#REF!+#REF!+#REF!+#REF!+#REF!+#REF!+#REF!++O53+#REF!+#REF!+#REF!+O58</f>
        <v>#REF!</v>
      </c>
      <c r="P59" s="150" t="e">
        <f>#REF!+P23+#REF!+#REF!+#REF!+#REF!+#REF!+P26+#REF!+#REF!+#REF!+#REF!+#REF!+#REF!+#REF!+#REF!+#REF!+#REF!+#REF!+#REF!+#REF!+P35+#REF!+#REF!+#REF!+#REF!+#REF!+#REF!+#REF!+#REF!+#REF!+#REF!+#REF!+#REF!+#REF!+#REF!+#REF!+#REF!+#REF!++P53+#REF!+#REF!+#REF!+P58</f>
        <v>#REF!</v>
      </c>
      <c r="Q59" s="150" t="e">
        <f>#REF!+Q23+#REF!+#REF!+#REF!+#REF!+#REF!+Q26+#REF!+#REF!+#REF!+#REF!+#REF!+#REF!+#REF!+#REF!+#REF!+#REF!+#REF!+#REF!+#REF!+Q35+#REF!+#REF!+#REF!+#REF!+#REF!+#REF!+#REF!+#REF!+#REF!+#REF!+#REF!+#REF!+#REF!+#REF!+#REF!+#REF!+#REF!++Q53+#REF!+#REF!+#REF!+Q58</f>
        <v>#REF!</v>
      </c>
      <c r="R59" s="150" t="e">
        <f>#REF!+R23+#REF!+#REF!+#REF!+#REF!+#REF!+R26+#REF!+#REF!+#REF!+#REF!+#REF!+#REF!+#REF!+#REF!+#REF!+#REF!+#REF!+#REF!+#REF!+R35+#REF!+#REF!+#REF!+#REF!+#REF!+#REF!+#REF!+#REF!+#REF!+#REF!+#REF!+#REF!+#REF!+#REF!+#REF!+#REF!+#REF!++R53+#REF!+#REF!+#REF!+R58</f>
        <v>#REF!</v>
      </c>
      <c r="S59" s="150" t="e">
        <f>#REF!+S23+#REF!+#REF!+#REF!+#REF!+#REF!+S26+#REF!+#REF!+#REF!+#REF!+#REF!+#REF!+#REF!+#REF!+#REF!+#REF!+#REF!+#REF!+#REF!+#REF!+S35+#REF!+#REF!+#REF!+#REF!+#REF!+#REF!+#REF!+#REF!+#REF!+#REF!+#REF!+#REF!+#REF!+#REF!+#REF!+#REF!+#REF!+#REF!+#REF!++S53+#REF!+#REF!+#REF!+S58</f>
        <v>#REF!</v>
      </c>
      <c r="T59" s="150" t="e">
        <f>#REF!+T23+#REF!+#REF!+#REF!+#REF!+#REF!+T26+#REF!+#REF!+#REF!+#REF!+#REF!+#REF!+#REF!+#REF!+#REF!+#REF!+#REF!+#REF!+#REF!+T35+#REF!+#REF!+#REF!+#REF!+#REF!+#REF!+#REF!+#REF!+#REF!+#REF!+#REF!+#REF!+#REF!+#REF!+#REF!+#REF!+#REF!++T53+#REF!+#REF!+#REF!+T58</f>
        <v>#REF!</v>
      </c>
      <c r="U59" s="150" t="e">
        <f>#REF!+U23+#REF!+#REF!+#REF!+#REF!+#REF!+#REF!+U26+#REF!+#REF!+#REF!+#REF!+#REF!+#REF!+#REF!+#REF!+#REF!+#REF!+#REF!+#REF!+#REF!+#REF!+U35+#REF!+#REF!+#REF!+#REF!+#REF!+#REF!+#REF!+#REF!+#REF!+#REF!+#REF!+#REF!+#REF!+#REF!+#REF!+#REF!+#REF!+#REF!++U53+#REF!+#REF!+#REF!+U58</f>
        <v>#REF!</v>
      </c>
      <c r="V59" s="150" t="e">
        <f>#REF!+V23+#REF!+#REF!+#REF!+#REF!+#REF!+V26+#REF!+#REF!+#REF!+#REF!+#REF!+#REF!+#REF!+#REF!+#REF!+#REF!+#REF!+#REF!+#REF!+V35+#REF!+#REF!+#REF!+#REF!+#REF!+#REF!+#REF!+#REF!+#REF!+#REF!+#REF!+#REF!+#REF!+#REF!+#REF!+#REF!+#REF!++V53+#REF!+#REF!+#REF!+V58</f>
        <v>#REF!</v>
      </c>
      <c r="W59" s="150" t="e">
        <f>#REF!+W23+#REF!+#REF!+#REF!+#REF!+#REF!+W26+#REF!+#REF!+#REF!+#REF!+#REF!+#REF!+#REF!+#REF!+#REF!+#REF!+#REF!+#REF!+#REF!+W35+#REF!+#REF!+#REF!+#REF!+#REF!+#REF!+#REF!+#REF!+#REF!+#REF!+#REF!+#REF!+#REF!+#REF!+#REF!+#REF!+#REF!++W53+#REF!+#REF!+#REF!+W58</f>
        <v>#REF!</v>
      </c>
      <c r="X59" s="150" t="e">
        <f>#REF!+X23+#REF!+#REF!+#REF!+#REF!+#REF!+X26+#REF!+#REF!+#REF!+#REF!+#REF!+#REF!+#REF!+#REF!+#REF!+#REF!+#REF!+#REF!+#REF!+X35+#REF!+#REF!+#REF!+#REF!+#REF!+#REF!+#REF!+#REF!+#REF!+#REF!+#REF!+#REF!+#REF!+#REF!+#REF!+#REF!+#REF!++X53+#REF!+#REF!+#REF!+X58</f>
        <v>#REF!</v>
      </c>
      <c r="Y59" s="150" t="e">
        <f>#REF!+Y23+#REF!+#REF!+#REF!+#REF!+#REF!+Y26+#REF!+#REF!+#REF!+#REF!+#REF!+#REF!+#REF!+#REF!+#REF!+#REF!+#REF!+#REF!+#REF!+Y35+#REF!+#REF!+#REF!+#REF!+#REF!+#REF!+#REF!+#REF!+#REF!+#REF!+#REF!+#REF!+#REF!+#REF!+#REF!+#REF!+#REF!++Y53+#REF!+#REF!+#REF!+Y58</f>
        <v>#REF!</v>
      </c>
      <c r="Z59" s="147">
        <f t="shared" ref="Z59:AE59" si="2">SUM(Z5:Z58)-Z18-Z24</f>
        <v>7751600</v>
      </c>
      <c r="AA59" s="147">
        <f t="shared" si="2"/>
        <v>4427500</v>
      </c>
      <c r="AB59" s="147">
        <f t="shared" si="2"/>
        <v>11788029.989999998</v>
      </c>
      <c r="AC59" s="147">
        <f t="shared" si="2"/>
        <v>9976551.2100000009</v>
      </c>
      <c r="AD59" s="147">
        <f t="shared" si="2"/>
        <v>8060400</v>
      </c>
      <c r="AE59" s="147">
        <f t="shared" si="2"/>
        <v>4182195</v>
      </c>
      <c r="AF59" s="65"/>
    </row>
    <row r="60" spans="1:32" s="106" customFormat="1" ht="23.1" customHeight="1" x14ac:dyDescent="0.35">
      <c r="A60" s="108"/>
      <c r="B60" s="75"/>
      <c r="C60" s="120"/>
      <c r="D60" s="57"/>
      <c r="E60" s="58"/>
      <c r="F60" s="59"/>
      <c r="G60" s="60"/>
      <c r="H60" s="57"/>
      <c r="I60" s="58"/>
      <c r="J60" s="59"/>
      <c r="K60" s="58"/>
      <c r="L60" s="59"/>
      <c r="M60" s="60"/>
      <c r="N60" s="57"/>
      <c r="O60" s="60"/>
      <c r="P60" s="61"/>
      <c r="Q60" s="62"/>
      <c r="R60" s="63"/>
      <c r="S60" s="64"/>
      <c r="T60" s="57"/>
      <c r="U60" s="58"/>
      <c r="V60" s="59"/>
      <c r="W60" s="60"/>
      <c r="X60" s="57"/>
      <c r="Y60" s="58"/>
      <c r="Z60" s="82"/>
      <c r="AA60" s="83"/>
      <c r="AB60" s="82"/>
      <c r="AC60" s="83"/>
      <c r="AD60" s="82"/>
      <c r="AE60" s="83"/>
      <c r="AF60" s="32"/>
    </row>
    <row r="61" spans="1:32" s="106" customFormat="1" ht="23.1" customHeight="1" thickBot="1" x14ac:dyDescent="0.4">
      <c r="A61" s="109"/>
      <c r="B61" s="110"/>
      <c r="C61" s="124" t="s">
        <v>42</v>
      </c>
      <c r="D61" s="111"/>
      <c r="E61" s="112">
        <f>SUM(E60)</f>
        <v>0</v>
      </c>
      <c r="F61" s="113">
        <f>SUM(F60)</f>
        <v>0</v>
      </c>
      <c r="G61" s="114"/>
      <c r="H61" s="111"/>
      <c r="I61" s="112">
        <f>SUM(I60)</f>
        <v>0</v>
      </c>
      <c r="J61" s="113">
        <f>SUM(J60)</f>
        <v>0</v>
      </c>
      <c r="K61" s="112"/>
      <c r="L61" s="113">
        <f>SUM(L60)</f>
        <v>0</v>
      </c>
      <c r="M61" s="114"/>
      <c r="N61" s="111"/>
      <c r="O61" s="114">
        <v>29444.799999999999</v>
      </c>
      <c r="P61" s="111">
        <v>470000</v>
      </c>
      <c r="Q61" s="112"/>
      <c r="R61" s="111">
        <v>48102.6</v>
      </c>
      <c r="S61" s="112"/>
      <c r="T61" s="111"/>
      <c r="U61" s="112">
        <v>526839.4</v>
      </c>
      <c r="V61" s="113"/>
      <c r="W61" s="114"/>
      <c r="X61" s="111"/>
      <c r="Y61" s="112"/>
      <c r="Z61" s="73">
        <v>0</v>
      </c>
      <c r="AA61" s="96">
        <v>3324100</v>
      </c>
      <c r="AB61" s="73">
        <v>0</v>
      </c>
      <c r="AC61" s="96">
        <v>1811478.78</v>
      </c>
      <c r="AD61" s="73">
        <v>0</v>
      </c>
      <c r="AE61" s="96">
        <v>3878205</v>
      </c>
      <c r="AF61" s="32"/>
    </row>
    <row r="62" spans="1:32" s="106" customFormat="1" ht="23.1" customHeight="1" thickBot="1" x14ac:dyDescent="0.4">
      <c r="A62" s="148"/>
      <c r="B62" s="160" t="s">
        <v>46</v>
      </c>
      <c r="C62" s="161"/>
      <c r="D62" s="149" t="e">
        <f>D18+#REF!+#REF!+#REF!+#REF!+#REF!+#REF!+D26+#REF!+D28+#REF!+#REF!+D29+D30+#REF!+#REF!+D33+#REF!+#REF!+#REF!+#REF!+D35+#REF!+D36+#REF!+#REF!+D38+D39+#REF!+D41+#REF!+D42+D43+D44+#REF!+#REF!+D46+D48+D50+D53++D54+D55+#REF!+#REF!+D61</f>
        <v>#REF!</v>
      </c>
      <c r="E62" s="150" t="e">
        <f>E18+#REF!+#REF!+#REF!+#REF!+#REF!+#REF!+E26+#REF!+E28+#REF!+#REF!+E29+E30+#REF!+#REF!+E33+#REF!+#REF!+#REF!+#REF!+E35+#REF!+E36+#REF!+#REF!+E38+E39+#REF!+E41+#REF!+#REF!+E42+E43+E44+#REF!+#REF!+#REF!+E46+E48+E50+E53++E54+E55+#REF!+#REF!+E58+E61</f>
        <v>#REF!</v>
      </c>
      <c r="F62" s="150" t="e">
        <f>F18+#REF!+#REF!+#REF!+#REF!+#REF!+F26+#REF!+F28+#REF!+#REF!+F29+F30+#REF!+#REF!+F33+#REF!+#REF!+#REF!+#REF!+F35+#REF!+F36+#REF!+#REF!+F38+F39+#REF!+F41+#REF!+F42+F43+F44+#REF!+#REF!+F46+F48+F50+F53++F54+F55+#REF!+#REF!+F61</f>
        <v>#REF!</v>
      </c>
      <c r="G62" s="150" t="e">
        <f>G18+#REF!+#REF!+#REF!+#REF!+#REF!+G26+#REF!+G28+#REF!+#REF!+G29+G30+#REF!+#REF!+#REF!+G33+#REF!+#REF!+#REF!+#REF!+G35+#REF!+G36+#REF!+#REF!+G38+G39+#REF!+G41+#REF!+#REF!+G42+G43+G44+#REF!+#REF!+G46+G48+G50+G53++G54+G55+#REF!+#REF!+G61</f>
        <v>#REF!</v>
      </c>
      <c r="H62" s="150" t="e">
        <f>H18+#REF!+#REF!+#REF!+#REF!+#REF!+H26+#REF!+H28+#REF!+#REF!+H29+H30+#REF!+#REF!+H33+#REF!+#REF!+#REF!+#REF!+H35+#REF!+H36+#REF!+#REF!+H38+H39+#REF!+H41+#REF!+H42+H43+H44+#REF!+#REF!+#REF!+H46+H48+H50+H53++H54+H55+#REF!+#REF!+H61</f>
        <v>#REF!</v>
      </c>
      <c r="I62" s="150" t="e">
        <f>I18+#REF!+#REF!+#REF!+#REF!+#REF!+I26+#REF!+I28+#REF!+#REF!+I29+I30+#REF!+#REF!+#REF!+I33+#REF!+#REF!+#REF!+#REF!+I35+#REF!+I36+#REF!+#REF!+I38+I39+#REF!+I41+#REF!+#REF!+I42+I43+I44+#REF!+#REF!+#REF!+I46+I48+I50+I53++I54+I55+#REF!+#REF!+I61</f>
        <v>#REF!</v>
      </c>
      <c r="J62" s="150" t="e">
        <f>J18+#REF!+#REF!+#REF!+#REF!+#REF!+J26+#REF!+J28+#REF!+#REF!+J29+J30+#REF!+#REF!+J33+#REF!+#REF!+#REF!+#REF!+J35+#REF!+J36+#REF!+#REF!+J38+J39+#REF!+J41+#REF!+J42+J43+J44+#REF!+#REF!+J46+J48+J50+J53++J54+J55+#REF!+#REF!+J61</f>
        <v>#REF!</v>
      </c>
      <c r="K62" s="150" t="e">
        <f>K18+#REF!+#REF!+#REF!+#REF!+#REF!+#REF!+K26+#REF!+K28+#REF!+#REF!+K29+K30+#REF!+#REF!+K33+#REF!+#REF!+#REF!+#REF!+K35+#REF!+K36+#REF!+#REF!+#REF!+K38+K39+#REF!+K41+#REF!+#REF!+K42+K43+K44+#REF!+#REF!+K46+#REF!+#REF!+K48+K50+K53++K54+K55+#REF!+#REF!+K61</f>
        <v>#REF!</v>
      </c>
      <c r="L62" s="150" t="e">
        <f>L18+#REF!+#REF!+#REF!+#REF!+#REF!+L26+#REF!+L28+#REF!+#REF!+L29+L30+#REF!+#REF!+L33+#REF!+#REF!+#REF!+#REF!+L35+#REF!+L36+#REF!+#REF!+L38+L39+#REF!+L41+#REF!+L42+L43+L44+#REF!+#REF!+L46+L48+L50+L53++L54+L55+#REF!+#REF!+L61</f>
        <v>#REF!</v>
      </c>
      <c r="M62" s="150" t="e">
        <f>M18+#REF!+#REF!+#REF!+#REF!+#REF!+M26+#REF!+M28+#REF!+#REF!+M29+M30+#REF!+#REF!+M33+#REF!+#REF!+#REF!+#REF!+M35+#REF!+M36+#REF!+#REF!+M38+M39+#REF!+M41+#REF!+M42+M43+M44+#REF!+#REF!+M46+M48+M50+M53++M54+M55+#REF!+#REF!+M61</f>
        <v>#REF!</v>
      </c>
      <c r="N62" s="150" t="e">
        <f>N18+#REF!+#REF!+#REF!+#REF!+#REF!+N26+#REF!+N28+#REF!+#REF!+N29+N30+#REF!+#REF!+N33+#REF!+#REF!+#REF!+#REF!+N35+#REF!+N36+#REF!+#REF!+N38+N39+#REF!+N41+#REF!+N42+N43+N44+#REF!+#REF!+N46+N48+N50+N53++N54+N55+#REF!+#REF!+N61</f>
        <v>#REF!</v>
      </c>
      <c r="O62" s="150" t="e">
        <f>O18+#REF!+#REF!+#REF!+#REF!+#REF!+#REF!+O26+#REF!+O28+#REF!+#REF!+O29+O30+#REF!+#REF!+O33+#REF!+#REF!+#REF!+#REF!+O35+#REF!+O36+#REF!+#REF!+O38+O39+#REF!+O41+#REF!+#REF!+O42+O43+O44+#REF!+#REF!+O46+O48+O50+O53++O54+O55+#REF!+#REF!+O61</f>
        <v>#REF!</v>
      </c>
      <c r="P62" s="150" t="e">
        <f>P18+#REF!+#REF!+#REF!+#REF!+#REF!+P26+#REF!+P28+#REF!+#REF!+P29+P30+#REF!+#REF!+P33+#REF!+#REF!+#REF!+#REF!+P35+#REF!+P36+#REF!+#REF!+P38+P39+#REF!+P41+#REF!+P42+P43+P44+#REF!+#REF!+P46+P48+P50+P53++P54+P55+#REF!+#REF!+P61</f>
        <v>#REF!</v>
      </c>
      <c r="Q62" s="150" t="e">
        <f>Q18+#REF!+#REF!+#REF!+#REF!+#REF!+Q26+#REF!+Q28+#REF!+#REF!+Q29+Q30+#REF!+#REF!+Q33+#REF!+#REF!+#REF!+#REF!+Q35+#REF!+Q36+#REF!+#REF!+Q38+Q39+#REF!+Q41+#REF!+Q42+Q43+Q44+#REF!+#REF!+Q46+Q48+Q50+Q53++Q54+Q55+#REF!+#REF!+Q61</f>
        <v>#REF!</v>
      </c>
      <c r="R62" s="150" t="e">
        <f>R18+#REF!+#REF!+#REF!+#REF!+#REF!+R26+#REF!+R28+#REF!+#REF!+R29+R30+#REF!+#REF!+R33+#REF!+#REF!+#REF!+#REF!+R35+#REF!+R36+#REF!+#REF!+R38+R39+#REF!+R41+#REF!+R42+R43+R44+#REF!+#REF!+R46+R48+R50+R53++R54+R55+#REF!+#REF!+R61</f>
        <v>#REF!</v>
      </c>
      <c r="S62" s="150" t="e">
        <f>S18+#REF!+#REF!+#REF!+#REF!+#REF!+S26+#REF!+S28+#REF!+#REF!+S29+S30+#REF!+#REF!+#REF!+S33+#REF!+#REF!+#REF!+#REF!+S35+#REF!+S36+#REF!+#REF!+S38+S39+#REF!+S41+#REF!+#REF!+S42+S43+S44+#REF!+#REF!+S46+S48+S50+#REF!+S53++S54+S55+#REF!+#REF!+S61</f>
        <v>#REF!</v>
      </c>
      <c r="T62" s="150" t="e">
        <f>T18+#REF!+#REF!+#REF!+#REF!+#REF!+T26+#REF!+T28+#REF!+#REF!+T29+T30+#REF!+#REF!+T33+#REF!+#REF!+#REF!+#REF!+T35+#REF!+T36+#REF!+#REF!+T38+T39+#REF!+T41+#REF!+T42+T43+T44+#REF!+#REF!+T46+T48+T50+T53++T54+T55+#REF!+#REF!+T61</f>
        <v>#REF!</v>
      </c>
      <c r="U62" s="150" t="e">
        <f>U18+#REF!+#REF!+#REF!+#REF!+#REF!+#REF!+U26+#REF!+U28+#REF!+#REF!+U29+U30+#REF!+#REF!+#REF!+U33+#REF!+#REF!+#REF!+#REF!+U35+#REF!+U36+#REF!+#REF!+U38+U39+#REF!+U41+#REF!+U42+U43+U44+#REF!+#REF!+U46+U48+U50+#REF!+U53++U54+U55+#REF!+#REF!+U61</f>
        <v>#REF!</v>
      </c>
      <c r="V62" s="150" t="e">
        <f>V18+#REF!+#REF!+#REF!+#REF!+#REF!+V26+#REF!+V28+#REF!+#REF!+V29+V30+#REF!+#REF!+V33+#REF!+#REF!+#REF!+#REF!+V35+#REF!+V36+#REF!+#REF!+V38+V39+#REF!+V41+#REF!+V42+V43+V44+#REF!+#REF!+V46+V48+V50+V53++V54+V55+#REF!+#REF!+V61</f>
        <v>#REF!</v>
      </c>
      <c r="W62" s="150" t="e">
        <f>W18+#REF!+#REF!+#REF!+#REF!+#REF!+W26+#REF!+W28+#REF!+#REF!+W29+W30+#REF!+#REF!+W33+#REF!+#REF!+#REF!+#REF!+W35+#REF!+W36+#REF!+#REF!+W38+W39+#REF!+W41+#REF!+W42+W43+W44+#REF!+#REF!+W46+W48+W50+W53++W54+W55+#REF!+#REF!+W61</f>
        <v>#REF!</v>
      </c>
      <c r="X62" s="150" t="e">
        <f>X18+#REF!+#REF!+#REF!+#REF!+#REF!+X26+#REF!+X28+#REF!+#REF!+X29+X30+#REF!+#REF!+X33+#REF!+#REF!+#REF!+#REF!+X35+#REF!+X36+#REF!+#REF!+X38+X39+#REF!+X41+#REF!+X42+X43+X44+#REF!+#REF!+X46+X48+X50+X53++X54+X55+#REF!+#REF!+X61</f>
        <v>#REF!</v>
      </c>
      <c r="Y62" s="150" t="e">
        <f>Y18+#REF!+#REF!+#REF!+#REF!+#REF!+Y26+#REF!+Y28+#REF!+#REF!+Y29+Y30+#REF!+#REF!+Y33+#REF!+#REF!+#REF!+#REF!+Y35+#REF!+Y36+#REF!+#REF!+Y38+Y39+#REF!+Y41+#REF!+Y42+Y43+Y44+#REF!+#REF!+Y46+Y48+Y50+Y53++Y54+Y55+#REF!+#REF!+Y61</f>
        <v>#REF!</v>
      </c>
      <c r="Z62" s="147">
        <f t="shared" ref="Z62:AE62" si="3">Z59+Z61</f>
        <v>7751600</v>
      </c>
      <c r="AA62" s="147">
        <f t="shared" si="3"/>
        <v>7751600</v>
      </c>
      <c r="AB62" s="147">
        <f t="shared" si="3"/>
        <v>11788029.989999998</v>
      </c>
      <c r="AC62" s="147">
        <f t="shared" si="3"/>
        <v>11788029.99</v>
      </c>
      <c r="AD62" s="147">
        <f t="shared" si="3"/>
        <v>8060400</v>
      </c>
      <c r="AE62" s="147">
        <f t="shared" si="3"/>
        <v>8060400</v>
      </c>
      <c r="AF62" s="32"/>
    </row>
    <row r="63" spans="1:32" s="2" customFormat="1" ht="12.75" x14ac:dyDescent="0.2">
      <c r="A63" s="3"/>
      <c r="D63" s="4"/>
      <c r="E63" s="4"/>
      <c r="F63" s="4"/>
      <c r="G63" s="4"/>
      <c r="H63" s="4"/>
      <c r="I63" s="4"/>
      <c r="J63" s="4"/>
      <c r="K63" s="4"/>
      <c r="L63" s="5"/>
      <c r="M63" s="5"/>
      <c r="N63" s="4"/>
      <c r="O63" s="4"/>
      <c r="P63" s="6"/>
      <c r="Q63" s="6"/>
      <c r="R63" s="4"/>
      <c r="S63" s="4"/>
      <c r="T63" s="4"/>
      <c r="U63" s="4"/>
      <c r="V63" s="4"/>
      <c r="W63" s="4"/>
      <c r="X63" s="4"/>
      <c r="Y63" s="4"/>
      <c r="Z63" s="18"/>
      <c r="AA63" s="18"/>
      <c r="AF63" s="20"/>
    </row>
    <row r="64" spans="1:32" s="11" customFormat="1" ht="18.75" customHeight="1" x14ac:dyDescent="0.25">
      <c r="A64" s="21"/>
      <c r="B64" s="7"/>
      <c r="C64" s="7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2"/>
      <c r="Q64" s="22"/>
      <c r="R64" s="5"/>
      <c r="S64" s="5"/>
      <c r="T64" s="5"/>
      <c r="U64" s="5"/>
      <c r="V64" s="5"/>
      <c r="W64" s="5"/>
      <c r="X64" s="5"/>
      <c r="Y64" s="5"/>
      <c r="Z64" s="23"/>
      <c r="AA64" s="18"/>
      <c r="AB64" s="13"/>
      <c r="AC64" s="13"/>
      <c r="AD64" s="1"/>
      <c r="AE64" s="1"/>
      <c r="AF64" s="19"/>
    </row>
    <row r="65" spans="1:32" s="33" customFormat="1" ht="18.75" customHeight="1" x14ac:dyDescent="0.35">
      <c r="A65" s="145" t="s">
        <v>62</v>
      </c>
      <c r="B65" s="125"/>
      <c r="C65" s="125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43"/>
      <c r="Q65" s="143"/>
      <c r="R65" s="137"/>
      <c r="S65" s="137"/>
      <c r="T65" s="137"/>
      <c r="U65" s="137"/>
      <c r="V65" s="137"/>
      <c r="W65" s="137"/>
      <c r="X65" s="137"/>
      <c r="Y65" s="137"/>
      <c r="Z65" s="144"/>
      <c r="AA65" s="168">
        <v>43445</v>
      </c>
      <c r="AB65" s="106"/>
      <c r="AC65" s="106"/>
      <c r="AF65" s="32"/>
    </row>
    <row r="66" spans="1:32" s="106" customFormat="1" ht="29.25" customHeight="1" x14ac:dyDescent="0.35">
      <c r="A66" s="155" t="s">
        <v>57</v>
      </c>
      <c r="B66" s="155"/>
      <c r="C66" s="155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30"/>
      <c r="Q66" s="130"/>
      <c r="R66" s="129"/>
      <c r="S66" s="129"/>
      <c r="T66" s="129"/>
      <c r="U66" s="129"/>
      <c r="V66" s="129"/>
      <c r="W66" s="129"/>
      <c r="X66" s="129"/>
      <c r="Y66" s="129"/>
      <c r="Z66" s="127"/>
      <c r="AA66" s="128"/>
      <c r="AB66" s="131"/>
      <c r="AC66" s="131"/>
      <c r="AD66" s="132"/>
      <c r="AE66" s="132"/>
      <c r="AF66" s="32"/>
    </row>
    <row r="67" spans="1:32" s="106" customFormat="1" ht="32.25" customHeight="1" x14ac:dyDescent="0.35">
      <c r="A67" s="133" t="s">
        <v>58</v>
      </c>
      <c r="B67" s="133"/>
      <c r="C67" s="133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5"/>
      <c r="Q67" s="135"/>
      <c r="R67" s="134"/>
      <c r="S67" s="134"/>
      <c r="T67" s="134"/>
      <c r="U67" s="134"/>
      <c r="V67" s="134"/>
      <c r="W67" s="134"/>
      <c r="X67" s="134"/>
      <c r="Y67" s="134"/>
      <c r="Z67" s="127"/>
      <c r="AA67" s="168">
        <v>43444</v>
      </c>
      <c r="AD67" s="33"/>
      <c r="AE67" s="33"/>
      <c r="AF67" s="32"/>
    </row>
    <row r="68" spans="1:32" s="106" customFormat="1" ht="21" x14ac:dyDescent="0.35">
      <c r="A68" s="136"/>
      <c r="B68" s="137"/>
      <c r="C68" s="137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30"/>
      <c r="Q68" s="130"/>
      <c r="R68" s="129"/>
      <c r="S68" s="129"/>
      <c r="T68" s="129"/>
      <c r="U68" s="129"/>
      <c r="V68" s="129"/>
      <c r="W68" s="129"/>
      <c r="X68" s="129"/>
      <c r="Y68" s="129"/>
      <c r="Z68" s="138"/>
      <c r="AA68" s="139"/>
      <c r="AD68" s="33"/>
      <c r="AE68" s="33"/>
      <c r="AF68" s="32"/>
    </row>
    <row r="69" spans="1:32" s="106" customFormat="1" ht="21" x14ac:dyDescent="0.35">
      <c r="A69" s="142"/>
      <c r="B69" s="126"/>
      <c r="C69" s="126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130"/>
      <c r="R69" s="129"/>
      <c r="S69" s="129"/>
      <c r="T69" s="129"/>
      <c r="U69" s="129"/>
      <c r="V69" s="129"/>
      <c r="W69" s="129"/>
      <c r="X69" s="129"/>
      <c r="Y69" s="129"/>
      <c r="Z69" s="127"/>
      <c r="AA69" s="128"/>
      <c r="AD69" s="33"/>
      <c r="AE69" s="33"/>
      <c r="AF69" s="32"/>
    </row>
    <row r="70" spans="1:32" s="106" customFormat="1" ht="21" x14ac:dyDescent="0.35">
      <c r="A70" s="151" t="s">
        <v>63</v>
      </c>
      <c r="B70" s="151"/>
      <c r="C70" s="151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30"/>
      <c r="Q70" s="130"/>
      <c r="R70" s="129"/>
      <c r="S70" s="129"/>
      <c r="T70" s="129"/>
      <c r="U70" s="129"/>
      <c r="V70" s="129"/>
      <c r="W70" s="129"/>
      <c r="X70" s="129"/>
      <c r="Y70" s="129"/>
      <c r="Z70" s="127"/>
      <c r="AA70" s="128"/>
      <c r="AD70" s="33"/>
      <c r="AE70" s="33"/>
      <c r="AF70" s="32"/>
    </row>
    <row r="71" spans="1:32" s="106" customFormat="1" ht="21" x14ac:dyDescent="0.35">
      <c r="A71" s="152"/>
      <c r="B71" s="152"/>
      <c r="C71" s="152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30"/>
      <c r="Q71" s="130"/>
      <c r="R71" s="129"/>
      <c r="S71" s="129"/>
      <c r="T71" s="129"/>
      <c r="U71" s="129"/>
      <c r="V71" s="129"/>
      <c r="W71" s="129"/>
      <c r="X71" s="129"/>
      <c r="Y71" s="129"/>
      <c r="Z71" s="127"/>
      <c r="AA71" s="128"/>
      <c r="AD71" s="33"/>
      <c r="AE71" s="33"/>
      <c r="AF71" s="32"/>
    </row>
    <row r="72" spans="1:32" s="106" customFormat="1" ht="21" x14ac:dyDescent="0.35">
      <c r="A72" s="151" t="s">
        <v>64</v>
      </c>
      <c r="B72" s="151"/>
      <c r="C72" s="151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30"/>
      <c r="Q72" s="130"/>
      <c r="R72" s="129"/>
      <c r="S72" s="129"/>
      <c r="T72" s="129"/>
      <c r="U72" s="129"/>
      <c r="V72" s="129"/>
      <c r="W72" s="129"/>
      <c r="X72" s="129"/>
      <c r="Y72" s="129"/>
      <c r="Z72" s="127"/>
      <c r="AA72" s="128"/>
      <c r="AD72" s="33"/>
      <c r="AE72" s="33"/>
      <c r="AF72" s="32"/>
    </row>
    <row r="73" spans="1:32" s="106" customFormat="1" ht="21" x14ac:dyDescent="0.35">
      <c r="A73" s="141"/>
      <c r="B73" s="141"/>
      <c r="C73" s="141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30"/>
      <c r="Q73" s="130"/>
      <c r="R73" s="129"/>
      <c r="S73" s="129"/>
      <c r="T73" s="129"/>
      <c r="U73" s="129"/>
      <c r="V73" s="129"/>
      <c r="W73" s="129"/>
      <c r="X73" s="129"/>
      <c r="Y73" s="129"/>
      <c r="Z73" s="127"/>
      <c r="AA73" s="128"/>
      <c r="AD73" s="33"/>
      <c r="AE73" s="33"/>
      <c r="AF73" s="32"/>
    </row>
    <row r="74" spans="1:32" s="106" customFormat="1" ht="21" x14ac:dyDescent="0.35">
      <c r="A74" s="142"/>
      <c r="B74" s="126"/>
      <c r="C74" s="126"/>
      <c r="D74" s="33"/>
      <c r="E74" s="33"/>
      <c r="F74" s="33"/>
      <c r="G74" s="33"/>
      <c r="H74" s="33"/>
      <c r="I74" s="33"/>
      <c r="J74" s="33"/>
      <c r="K74" s="33"/>
      <c r="L74" s="129"/>
      <c r="M74" s="129"/>
      <c r="N74" s="33"/>
      <c r="O74" s="33"/>
      <c r="P74" s="99"/>
      <c r="Q74" s="99"/>
      <c r="R74" s="33"/>
      <c r="S74" s="33"/>
      <c r="T74" s="33"/>
      <c r="U74" s="33"/>
      <c r="V74" s="33"/>
      <c r="W74" s="33"/>
      <c r="X74" s="33"/>
      <c r="Y74" s="33"/>
      <c r="Z74" s="128"/>
      <c r="AA74" s="128"/>
      <c r="AD74" s="33"/>
      <c r="AE74" s="33"/>
      <c r="AF74" s="32"/>
    </row>
    <row r="75" spans="1:32" s="106" customFormat="1" ht="21" x14ac:dyDescent="0.35">
      <c r="A75" s="140"/>
      <c r="D75" s="33"/>
      <c r="E75" s="33"/>
      <c r="F75" s="33"/>
      <c r="G75" s="33"/>
      <c r="H75" s="33"/>
      <c r="I75" s="33"/>
      <c r="J75" s="33"/>
      <c r="K75" s="33"/>
      <c r="L75" s="129"/>
      <c r="M75" s="129"/>
      <c r="N75" s="33"/>
      <c r="O75" s="33"/>
      <c r="P75" s="99"/>
      <c r="Q75" s="99"/>
      <c r="R75" s="33"/>
      <c r="S75" s="33"/>
      <c r="T75" s="33"/>
      <c r="U75" s="33"/>
      <c r="V75" s="33"/>
      <c r="W75" s="33"/>
      <c r="X75" s="33"/>
      <c r="Y75" s="33"/>
      <c r="Z75" s="128"/>
      <c r="AA75" s="128"/>
      <c r="AD75" s="33"/>
      <c r="AE75" s="33"/>
      <c r="AF75" s="32"/>
    </row>
    <row r="76" spans="1:32" s="106" customFormat="1" ht="21" x14ac:dyDescent="0.35">
      <c r="A76" s="140"/>
      <c r="D76" s="33"/>
      <c r="E76" s="33"/>
      <c r="F76" s="33"/>
      <c r="G76" s="33"/>
      <c r="H76" s="33"/>
      <c r="I76" s="33"/>
      <c r="J76" s="33"/>
      <c r="K76" s="33"/>
      <c r="L76" s="129"/>
      <c r="M76" s="129"/>
      <c r="N76" s="33"/>
      <c r="O76" s="33"/>
      <c r="P76" s="99"/>
      <c r="Q76" s="99"/>
      <c r="R76" s="33"/>
      <c r="S76" s="33"/>
      <c r="T76" s="33"/>
      <c r="U76" s="33"/>
      <c r="V76" s="33"/>
      <c r="W76" s="33"/>
      <c r="X76" s="33"/>
      <c r="Y76" s="33"/>
      <c r="Z76" s="128"/>
      <c r="AA76" s="128"/>
      <c r="AD76" s="33"/>
      <c r="AE76" s="33"/>
      <c r="AF76" s="32"/>
    </row>
    <row r="77" spans="1:32" s="13" customFormat="1" x14ac:dyDescent="0.25">
      <c r="A77" s="12"/>
      <c r="D77" s="8"/>
      <c r="E77" s="8"/>
      <c r="F77" s="8"/>
      <c r="G77" s="8"/>
      <c r="H77" s="8"/>
      <c r="I77" s="8"/>
      <c r="J77" s="8"/>
      <c r="K77" s="8"/>
      <c r="L77" s="9"/>
      <c r="M77" s="9"/>
      <c r="N77" s="8"/>
      <c r="O77" s="8"/>
      <c r="P77" s="10"/>
      <c r="Q77" s="10"/>
      <c r="R77" s="8"/>
      <c r="S77" s="8"/>
      <c r="T77" s="8"/>
      <c r="U77" s="8"/>
      <c r="V77" s="8"/>
      <c r="W77" s="8"/>
      <c r="X77" s="8"/>
      <c r="Y77" s="8"/>
      <c r="Z77" s="18"/>
      <c r="AA77" s="18"/>
      <c r="AD77" s="1"/>
      <c r="AE77" s="1"/>
      <c r="AF77" s="19"/>
    </row>
    <row r="78" spans="1:32" s="13" customFormat="1" x14ac:dyDescent="0.25">
      <c r="A78" s="12"/>
      <c r="D78" s="8"/>
      <c r="E78" s="8"/>
      <c r="F78" s="8"/>
      <c r="G78" s="8"/>
      <c r="H78" s="8"/>
      <c r="I78" s="8"/>
      <c r="J78" s="8"/>
      <c r="K78" s="8"/>
      <c r="L78" s="9"/>
      <c r="M78" s="9"/>
      <c r="N78" s="8"/>
      <c r="O78" s="8"/>
      <c r="P78" s="10"/>
      <c r="Q78" s="10"/>
      <c r="R78" s="8"/>
      <c r="S78" s="8"/>
      <c r="T78" s="8"/>
      <c r="U78" s="8"/>
      <c r="V78" s="8"/>
      <c r="W78" s="8"/>
      <c r="X78" s="8"/>
      <c r="Y78" s="8"/>
      <c r="Z78" s="18"/>
      <c r="AA78" s="18"/>
      <c r="AD78" s="1"/>
      <c r="AE78" s="1"/>
      <c r="AF78" s="19"/>
    </row>
    <row r="79" spans="1:32" s="13" customFormat="1" x14ac:dyDescent="0.25">
      <c r="A79" s="12"/>
      <c r="D79" s="8"/>
      <c r="E79" s="8"/>
      <c r="F79" s="8"/>
      <c r="G79" s="8"/>
      <c r="H79" s="8"/>
      <c r="I79" s="8"/>
      <c r="J79" s="8"/>
      <c r="K79" s="8"/>
      <c r="L79" s="9"/>
      <c r="M79" s="9"/>
      <c r="N79" s="8"/>
      <c r="O79" s="8"/>
      <c r="P79" s="10"/>
      <c r="Q79" s="10"/>
      <c r="R79" s="8"/>
      <c r="S79" s="8"/>
      <c r="T79" s="8"/>
      <c r="U79" s="8"/>
      <c r="V79" s="8"/>
      <c r="W79" s="8"/>
      <c r="X79" s="8"/>
      <c r="Y79" s="8"/>
      <c r="Z79" s="18"/>
      <c r="AA79" s="18"/>
      <c r="AD79" s="1"/>
      <c r="AE79" s="1"/>
      <c r="AF79" s="19"/>
    </row>
    <row r="80" spans="1:32" s="13" customFormat="1" x14ac:dyDescent="0.25">
      <c r="A80" s="12"/>
      <c r="D80" s="8"/>
      <c r="E80" s="8"/>
      <c r="F80" s="8"/>
      <c r="G80" s="8"/>
      <c r="H80" s="8"/>
      <c r="I80" s="8"/>
      <c r="J80" s="8"/>
      <c r="K80" s="8"/>
      <c r="L80" s="9"/>
      <c r="M80" s="9"/>
      <c r="N80" s="8"/>
      <c r="O80" s="8"/>
      <c r="P80" s="10"/>
      <c r="Q80" s="10"/>
      <c r="R80" s="8"/>
      <c r="S80" s="8"/>
      <c r="T80" s="8"/>
      <c r="U80" s="8"/>
      <c r="V80" s="8"/>
      <c r="W80" s="8"/>
      <c r="X80" s="8"/>
      <c r="Y80" s="8"/>
      <c r="Z80" s="18"/>
      <c r="AA80" s="18"/>
      <c r="AD80" s="1"/>
      <c r="AE80" s="1"/>
      <c r="AF80" s="19"/>
    </row>
    <row r="81" spans="1:32" s="13" customFormat="1" x14ac:dyDescent="0.25">
      <c r="A81" s="12"/>
      <c r="D81" s="8"/>
      <c r="E81" s="8"/>
      <c r="F81" s="8"/>
      <c r="G81" s="8"/>
      <c r="H81" s="8"/>
      <c r="I81" s="8"/>
      <c r="J81" s="8"/>
      <c r="K81" s="8"/>
      <c r="L81" s="9"/>
      <c r="M81" s="9"/>
      <c r="N81" s="8"/>
      <c r="O81" s="8"/>
      <c r="P81" s="10"/>
      <c r="Q81" s="10"/>
      <c r="R81" s="8"/>
      <c r="S81" s="8"/>
      <c r="T81" s="8"/>
      <c r="U81" s="8"/>
      <c r="V81" s="8"/>
      <c r="W81" s="8"/>
      <c r="X81" s="8"/>
      <c r="Y81" s="8"/>
      <c r="Z81" s="18"/>
      <c r="AA81" s="18"/>
      <c r="AD81" s="1"/>
      <c r="AE81" s="1"/>
      <c r="AF81" s="19"/>
    </row>
    <row r="82" spans="1:32" s="13" customFormat="1" x14ac:dyDescent="0.25">
      <c r="A82" s="12"/>
      <c r="D82" s="8"/>
      <c r="E82" s="8"/>
      <c r="F82" s="8"/>
      <c r="G82" s="8"/>
      <c r="H82" s="8"/>
      <c r="I82" s="8"/>
      <c r="J82" s="8"/>
      <c r="K82" s="8"/>
      <c r="L82" s="9"/>
      <c r="M82" s="9"/>
      <c r="N82" s="8"/>
      <c r="O82" s="8"/>
      <c r="P82" s="10"/>
      <c r="Q82" s="10"/>
      <c r="R82" s="8"/>
      <c r="S82" s="8"/>
      <c r="T82" s="8"/>
      <c r="U82" s="8"/>
      <c r="V82" s="8"/>
      <c r="W82" s="8"/>
      <c r="X82" s="8"/>
      <c r="Y82" s="8"/>
      <c r="Z82" s="18"/>
      <c r="AA82" s="18"/>
      <c r="AD82" s="1"/>
      <c r="AE82" s="1"/>
      <c r="AF82" s="19"/>
    </row>
    <row r="83" spans="1:32" s="13" customFormat="1" x14ac:dyDescent="0.25">
      <c r="A83" s="12"/>
      <c r="D83" s="8"/>
      <c r="E83" s="8"/>
      <c r="F83" s="8"/>
      <c r="G83" s="8"/>
      <c r="H83" s="8"/>
      <c r="I83" s="8"/>
      <c r="J83" s="8"/>
      <c r="K83" s="8"/>
      <c r="L83" s="9"/>
      <c r="M83" s="9"/>
      <c r="N83" s="8"/>
      <c r="O83" s="8"/>
      <c r="P83" s="10"/>
      <c r="Q83" s="10"/>
      <c r="R83" s="8"/>
      <c r="S83" s="8"/>
      <c r="T83" s="8"/>
      <c r="U83" s="8"/>
      <c r="V83" s="8"/>
      <c r="W83" s="8"/>
      <c r="X83" s="8"/>
      <c r="Y83" s="8"/>
      <c r="Z83" s="18"/>
      <c r="AA83" s="18"/>
      <c r="AD83" s="1"/>
      <c r="AE83" s="1"/>
      <c r="AF83" s="19"/>
    </row>
    <row r="84" spans="1:32" s="13" customFormat="1" x14ac:dyDescent="0.25">
      <c r="A84" s="12"/>
      <c r="D84" s="8"/>
      <c r="E84" s="8"/>
      <c r="F84" s="8"/>
      <c r="G84" s="8"/>
      <c r="H84" s="8"/>
      <c r="I84" s="8"/>
      <c r="J84" s="8"/>
      <c r="K84" s="8"/>
      <c r="L84" s="9"/>
      <c r="M84" s="9"/>
      <c r="N84" s="8"/>
      <c r="O84" s="8"/>
      <c r="P84" s="10"/>
      <c r="Q84" s="10"/>
      <c r="R84" s="8"/>
      <c r="S84" s="8"/>
      <c r="T84" s="8"/>
      <c r="U84" s="8"/>
      <c r="V84" s="8"/>
      <c r="W84" s="8"/>
      <c r="X84" s="8"/>
      <c r="Y84" s="8"/>
      <c r="Z84" s="18"/>
      <c r="AA84" s="18"/>
      <c r="AD84" s="1"/>
      <c r="AE84" s="1"/>
      <c r="AF84" s="19"/>
    </row>
    <row r="85" spans="1:32" s="13" customFormat="1" x14ac:dyDescent="0.25">
      <c r="A85" s="12"/>
      <c r="D85" s="8"/>
      <c r="E85" s="8"/>
      <c r="F85" s="8"/>
      <c r="G85" s="8"/>
      <c r="H85" s="8"/>
      <c r="I85" s="8"/>
      <c r="J85" s="8"/>
      <c r="K85" s="8"/>
      <c r="L85" s="9"/>
      <c r="M85" s="9"/>
      <c r="N85" s="8"/>
      <c r="O85" s="8"/>
      <c r="P85" s="10"/>
      <c r="Q85" s="10"/>
      <c r="R85" s="8"/>
      <c r="S85" s="8"/>
      <c r="T85" s="8"/>
      <c r="U85" s="8"/>
      <c r="V85" s="8"/>
      <c r="W85" s="8"/>
      <c r="X85" s="8"/>
      <c r="Y85" s="8"/>
      <c r="Z85" s="18"/>
      <c r="AA85" s="18"/>
      <c r="AD85" s="1"/>
      <c r="AE85" s="1"/>
      <c r="AF85" s="19"/>
    </row>
    <row r="86" spans="1:32" s="13" customFormat="1" x14ac:dyDescent="0.25">
      <c r="A86" s="12"/>
      <c r="D86" s="8"/>
      <c r="E86" s="8"/>
      <c r="F86" s="8"/>
      <c r="G86" s="8"/>
      <c r="H86" s="8"/>
      <c r="I86" s="8"/>
      <c r="J86" s="8"/>
      <c r="K86" s="8"/>
      <c r="L86" s="9"/>
      <c r="M86" s="9"/>
      <c r="N86" s="8"/>
      <c r="O86" s="8"/>
      <c r="P86" s="10"/>
      <c r="Q86" s="10"/>
      <c r="R86" s="8"/>
      <c r="S86" s="8"/>
      <c r="T86" s="8"/>
      <c r="U86" s="8"/>
      <c r="V86" s="8"/>
      <c r="W86" s="8"/>
      <c r="X86" s="8"/>
      <c r="Y86" s="8"/>
      <c r="Z86" s="18"/>
      <c r="AA86" s="18"/>
      <c r="AD86" s="1"/>
      <c r="AE86" s="1"/>
      <c r="AF86" s="19"/>
    </row>
    <row r="87" spans="1:32" s="13" customFormat="1" x14ac:dyDescent="0.25">
      <c r="A87" s="12"/>
      <c r="D87" s="8"/>
      <c r="E87" s="8"/>
      <c r="F87" s="8"/>
      <c r="G87" s="8"/>
      <c r="H87" s="8"/>
      <c r="I87" s="8"/>
      <c r="J87" s="8"/>
      <c r="K87" s="8"/>
      <c r="L87" s="9"/>
      <c r="M87" s="9"/>
      <c r="N87" s="8"/>
      <c r="O87" s="8"/>
      <c r="P87" s="10"/>
      <c r="Q87" s="10"/>
      <c r="R87" s="8"/>
      <c r="S87" s="8"/>
      <c r="T87" s="8"/>
      <c r="U87" s="8"/>
      <c r="V87" s="8"/>
      <c r="W87" s="8"/>
      <c r="X87" s="8"/>
      <c r="Y87" s="8"/>
      <c r="Z87" s="18"/>
      <c r="AA87" s="18"/>
      <c r="AD87" s="1"/>
      <c r="AE87" s="1"/>
      <c r="AF87" s="19"/>
    </row>
    <row r="88" spans="1:32" s="13" customFormat="1" x14ac:dyDescent="0.25">
      <c r="A88" s="12"/>
      <c r="D88" s="8"/>
      <c r="E88" s="8"/>
      <c r="F88" s="8"/>
      <c r="G88" s="8"/>
      <c r="H88" s="8"/>
      <c r="I88" s="8"/>
      <c r="J88" s="8"/>
      <c r="K88" s="8"/>
      <c r="L88" s="9"/>
      <c r="M88" s="9"/>
      <c r="N88" s="8"/>
      <c r="O88" s="8"/>
      <c r="P88" s="10"/>
      <c r="Q88" s="10"/>
      <c r="R88" s="8"/>
      <c r="S88" s="8"/>
      <c r="T88" s="8"/>
      <c r="U88" s="8"/>
      <c r="V88" s="8"/>
      <c r="W88" s="8"/>
      <c r="X88" s="8"/>
      <c r="Y88" s="8"/>
      <c r="Z88" s="18"/>
      <c r="AA88" s="18"/>
      <c r="AD88" s="1"/>
      <c r="AE88" s="1"/>
      <c r="AF88" s="19"/>
    </row>
    <row r="89" spans="1:32" s="13" customFormat="1" x14ac:dyDescent="0.25">
      <c r="A89" s="12"/>
      <c r="D89" s="8"/>
      <c r="E89" s="8"/>
      <c r="F89" s="8"/>
      <c r="G89" s="8"/>
      <c r="H89" s="8"/>
      <c r="I89" s="8"/>
      <c r="J89" s="8"/>
      <c r="K89" s="8"/>
      <c r="L89" s="9"/>
      <c r="M89" s="9"/>
      <c r="N89" s="8"/>
      <c r="O89" s="8"/>
      <c r="P89" s="10"/>
      <c r="Q89" s="10"/>
      <c r="R89" s="8"/>
      <c r="S89" s="8"/>
      <c r="T89" s="8"/>
      <c r="U89" s="8"/>
      <c r="V89" s="8"/>
      <c r="W89" s="8"/>
      <c r="X89" s="8"/>
      <c r="Y89" s="8"/>
      <c r="Z89" s="18"/>
      <c r="AA89" s="18"/>
      <c r="AD89" s="1"/>
      <c r="AE89" s="1"/>
      <c r="AF89" s="19"/>
    </row>
    <row r="90" spans="1:32" s="13" customFormat="1" x14ac:dyDescent="0.25">
      <c r="A90" s="12"/>
      <c r="D90" s="8"/>
      <c r="E90" s="8"/>
      <c r="F90" s="8"/>
      <c r="G90" s="8"/>
      <c r="H90" s="8"/>
      <c r="I90" s="8"/>
      <c r="J90" s="8"/>
      <c r="K90" s="8"/>
      <c r="L90" s="9"/>
      <c r="M90" s="9"/>
      <c r="N90" s="8"/>
      <c r="O90" s="8"/>
      <c r="P90" s="10"/>
      <c r="Q90" s="10"/>
      <c r="R90" s="8"/>
      <c r="S90" s="8"/>
      <c r="T90" s="8"/>
      <c r="U90" s="8"/>
      <c r="V90" s="8"/>
      <c r="W90" s="8"/>
      <c r="X90" s="8"/>
      <c r="Y90" s="8"/>
      <c r="Z90" s="17"/>
      <c r="AA90" s="17"/>
      <c r="AD90" s="1"/>
      <c r="AE90" s="1"/>
      <c r="AF90" s="19"/>
    </row>
    <row r="91" spans="1:32" s="13" customFormat="1" x14ac:dyDescent="0.25">
      <c r="A91" s="12"/>
      <c r="D91" s="8"/>
      <c r="E91" s="8"/>
      <c r="F91" s="8"/>
      <c r="G91" s="8"/>
      <c r="H91" s="8"/>
      <c r="I91" s="8"/>
      <c r="J91" s="8"/>
      <c r="K91" s="8"/>
      <c r="L91" s="9"/>
      <c r="M91" s="9"/>
      <c r="N91" s="8"/>
      <c r="O91" s="8"/>
      <c r="P91" s="10"/>
      <c r="Q91" s="10"/>
      <c r="R91" s="8"/>
      <c r="S91" s="8"/>
      <c r="T91" s="8"/>
      <c r="U91" s="8"/>
      <c r="V91" s="8"/>
      <c r="W91" s="8"/>
      <c r="X91" s="8"/>
      <c r="Y91" s="8"/>
      <c r="Z91" s="17"/>
      <c r="AA91" s="17"/>
      <c r="AD91" s="1"/>
      <c r="AE91" s="1"/>
      <c r="AF91" s="19"/>
    </row>
    <row r="92" spans="1:32" s="13" customFormat="1" x14ac:dyDescent="0.25">
      <c r="A92" s="12"/>
      <c r="D92" s="8"/>
      <c r="E92" s="8"/>
      <c r="F92" s="8"/>
      <c r="G92" s="8"/>
      <c r="H92" s="8"/>
      <c r="I92" s="8"/>
      <c r="J92" s="8"/>
      <c r="K92" s="8"/>
      <c r="L92" s="9"/>
      <c r="M92" s="9"/>
      <c r="N92" s="8"/>
      <c r="O92" s="8"/>
      <c r="P92" s="10"/>
      <c r="Q92" s="10"/>
      <c r="R92" s="8"/>
      <c r="S92" s="8"/>
      <c r="T92" s="8"/>
      <c r="U92" s="8"/>
      <c r="V92" s="8"/>
      <c r="W92" s="8"/>
      <c r="X92" s="8"/>
      <c r="Y92" s="8"/>
      <c r="Z92" s="17"/>
      <c r="AA92" s="17"/>
      <c r="AD92" s="1"/>
      <c r="AE92" s="1"/>
      <c r="AF92" s="19"/>
    </row>
    <row r="93" spans="1:32" s="13" customFormat="1" x14ac:dyDescent="0.25">
      <c r="A93" s="12"/>
      <c r="D93" s="8"/>
      <c r="E93" s="8"/>
      <c r="F93" s="8"/>
      <c r="G93" s="8"/>
      <c r="H93" s="8"/>
      <c r="I93" s="8"/>
      <c r="J93" s="8"/>
      <c r="K93" s="8"/>
      <c r="L93" s="9"/>
      <c r="M93" s="9"/>
      <c r="N93" s="8"/>
      <c r="O93" s="8"/>
      <c r="P93" s="10"/>
      <c r="Q93" s="10"/>
      <c r="R93" s="8"/>
      <c r="S93" s="8"/>
      <c r="T93" s="8"/>
      <c r="U93" s="8"/>
      <c r="V93" s="8"/>
      <c r="W93" s="8"/>
      <c r="X93" s="8"/>
      <c r="Y93" s="8"/>
      <c r="Z93" s="17"/>
      <c r="AA93" s="17"/>
      <c r="AD93" s="1"/>
      <c r="AE93" s="1"/>
      <c r="AF93" s="19"/>
    </row>
    <row r="94" spans="1:32" s="13" customFormat="1" x14ac:dyDescent="0.25">
      <c r="A94" s="12"/>
      <c r="D94" s="8"/>
      <c r="E94" s="8"/>
      <c r="F94" s="8"/>
      <c r="G94" s="8"/>
      <c r="H94" s="8"/>
      <c r="I94" s="8"/>
      <c r="J94" s="8"/>
      <c r="K94" s="8"/>
      <c r="L94" s="9"/>
      <c r="M94" s="9"/>
      <c r="N94" s="8"/>
      <c r="O94" s="8"/>
      <c r="P94" s="10"/>
      <c r="Q94" s="10"/>
      <c r="R94" s="8"/>
      <c r="S94" s="8"/>
      <c r="T94" s="8"/>
      <c r="U94" s="8"/>
      <c r="V94" s="8"/>
      <c r="W94" s="8"/>
      <c r="X94" s="8"/>
      <c r="Y94" s="8"/>
      <c r="Z94" s="17"/>
      <c r="AA94" s="17"/>
      <c r="AD94" s="1"/>
      <c r="AE94" s="1"/>
      <c r="AF94" s="19"/>
    </row>
    <row r="95" spans="1:32" s="13" customFormat="1" x14ac:dyDescent="0.25">
      <c r="A95" s="12"/>
      <c r="D95" s="8"/>
      <c r="E95" s="8"/>
      <c r="F95" s="8"/>
      <c r="G95" s="8"/>
      <c r="H95" s="8"/>
      <c r="I95" s="8"/>
      <c r="J95" s="8"/>
      <c r="K95" s="8"/>
      <c r="L95" s="9"/>
      <c r="M95" s="9"/>
      <c r="N95" s="8"/>
      <c r="O95" s="8"/>
      <c r="P95" s="10"/>
      <c r="Q95" s="10"/>
      <c r="R95" s="8"/>
      <c r="S95" s="8"/>
      <c r="T95" s="8"/>
      <c r="U95" s="8"/>
      <c r="V95" s="8"/>
      <c r="W95" s="8"/>
      <c r="X95" s="8"/>
      <c r="Y95" s="8"/>
      <c r="Z95" s="17"/>
      <c r="AA95" s="17"/>
      <c r="AD95" s="1"/>
      <c r="AE95" s="1"/>
      <c r="AF95" s="19"/>
    </row>
    <row r="96" spans="1:32" s="13" customFormat="1" x14ac:dyDescent="0.25">
      <c r="A96" s="12"/>
      <c r="D96" s="8"/>
      <c r="E96" s="8"/>
      <c r="F96" s="8"/>
      <c r="G96" s="8"/>
      <c r="H96" s="8"/>
      <c r="I96" s="8"/>
      <c r="J96" s="8"/>
      <c r="K96" s="8"/>
      <c r="L96" s="9"/>
      <c r="M96" s="9"/>
      <c r="N96" s="8"/>
      <c r="O96" s="8"/>
      <c r="P96" s="10"/>
      <c r="Q96" s="10"/>
      <c r="R96" s="8"/>
      <c r="S96" s="8"/>
      <c r="T96" s="8"/>
      <c r="U96" s="8"/>
      <c r="V96" s="8"/>
      <c r="W96" s="8"/>
      <c r="X96" s="8"/>
      <c r="Y96" s="8"/>
      <c r="Z96" s="17"/>
      <c r="AA96" s="17"/>
      <c r="AD96" s="1"/>
      <c r="AE96" s="1"/>
      <c r="AF96" s="19"/>
    </row>
    <row r="97" spans="1:32" s="17" customFormat="1" x14ac:dyDescent="0.25">
      <c r="A97" s="12"/>
      <c r="B97" s="13"/>
      <c r="C97" s="13"/>
      <c r="D97" s="8"/>
      <c r="E97" s="8"/>
      <c r="F97" s="8"/>
      <c r="G97" s="8"/>
      <c r="H97" s="8"/>
      <c r="I97" s="8"/>
      <c r="J97" s="8"/>
      <c r="K97" s="8"/>
      <c r="L97" s="9"/>
      <c r="M97" s="9"/>
      <c r="N97" s="8"/>
      <c r="O97" s="8"/>
      <c r="P97" s="10"/>
      <c r="Q97" s="10"/>
      <c r="R97" s="8"/>
      <c r="S97" s="8"/>
      <c r="T97" s="8"/>
      <c r="U97" s="8"/>
      <c r="V97" s="8"/>
      <c r="W97" s="8"/>
      <c r="X97" s="8"/>
      <c r="Y97" s="8"/>
      <c r="AB97" s="13"/>
      <c r="AC97" s="13"/>
      <c r="AD97" s="1"/>
      <c r="AE97" s="1"/>
      <c r="AF97" s="19"/>
    </row>
    <row r="98" spans="1:32" s="17" customFormat="1" x14ac:dyDescent="0.25">
      <c r="A98" s="12"/>
      <c r="B98" s="13"/>
      <c r="C98" s="13"/>
      <c r="D98" s="8"/>
      <c r="E98" s="8"/>
      <c r="F98" s="8"/>
      <c r="G98" s="8"/>
      <c r="H98" s="8"/>
      <c r="I98" s="8"/>
      <c r="J98" s="8"/>
      <c r="K98" s="8"/>
      <c r="L98" s="9"/>
      <c r="M98" s="9"/>
      <c r="N98" s="8"/>
      <c r="O98" s="8"/>
      <c r="P98" s="10"/>
      <c r="Q98" s="10"/>
      <c r="R98" s="8"/>
      <c r="S98" s="8"/>
      <c r="T98" s="8"/>
      <c r="U98" s="8"/>
      <c r="V98" s="8"/>
      <c r="W98" s="8"/>
      <c r="X98" s="8"/>
      <c r="Y98" s="8"/>
      <c r="AB98" s="13"/>
      <c r="AC98" s="13"/>
      <c r="AD98" s="1"/>
      <c r="AE98" s="1"/>
      <c r="AF98" s="19"/>
    </row>
    <row r="99" spans="1:32" s="17" customFormat="1" x14ac:dyDescent="0.25">
      <c r="A99" s="12"/>
      <c r="B99" s="13"/>
      <c r="C99" s="13"/>
      <c r="D99" s="8"/>
      <c r="E99" s="8"/>
      <c r="F99" s="8"/>
      <c r="G99" s="8"/>
      <c r="H99" s="8"/>
      <c r="I99" s="8"/>
      <c r="J99" s="8"/>
      <c r="K99" s="8"/>
      <c r="L99" s="9"/>
      <c r="M99" s="9"/>
      <c r="N99" s="8"/>
      <c r="O99" s="8"/>
      <c r="P99" s="10"/>
      <c r="Q99" s="10"/>
      <c r="R99" s="8"/>
      <c r="S99" s="8"/>
      <c r="T99" s="8"/>
      <c r="U99" s="8"/>
      <c r="V99" s="8"/>
      <c r="W99" s="8"/>
      <c r="X99" s="8"/>
      <c r="Y99" s="8"/>
      <c r="AB99" s="13"/>
      <c r="AC99" s="13"/>
      <c r="AD99" s="1"/>
      <c r="AE99" s="1"/>
      <c r="AF99" s="19"/>
    </row>
    <row r="100" spans="1:32" s="17" customFormat="1" x14ac:dyDescent="0.25">
      <c r="A100" s="12"/>
      <c r="B100" s="13"/>
      <c r="C100" s="13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8"/>
      <c r="O100" s="8"/>
      <c r="P100" s="10"/>
      <c r="Q100" s="10"/>
      <c r="R100" s="8"/>
      <c r="S100" s="8"/>
      <c r="T100" s="8"/>
      <c r="U100" s="8"/>
      <c r="V100" s="8"/>
      <c r="W100" s="8"/>
      <c r="X100" s="8"/>
      <c r="Y100" s="8"/>
      <c r="AB100" s="13"/>
      <c r="AC100" s="13"/>
      <c r="AD100" s="1"/>
      <c r="AE100" s="1"/>
      <c r="AF100" s="19"/>
    </row>
    <row r="101" spans="1:32" s="17" customFormat="1" x14ac:dyDescent="0.25">
      <c r="A101" s="12"/>
      <c r="B101" s="13"/>
      <c r="C101" s="13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8"/>
      <c r="O101" s="8"/>
      <c r="P101" s="10"/>
      <c r="Q101" s="10"/>
      <c r="R101" s="8"/>
      <c r="S101" s="8"/>
      <c r="T101" s="8"/>
      <c r="U101" s="8"/>
      <c r="V101" s="8"/>
      <c r="W101" s="8"/>
      <c r="X101" s="8"/>
      <c r="Y101" s="8"/>
      <c r="AB101" s="13"/>
      <c r="AC101" s="13"/>
      <c r="AD101" s="1"/>
      <c r="AE101" s="1"/>
      <c r="AF101" s="19"/>
    </row>
    <row r="102" spans="1:32" s="17" customFormat="1" x14ac:dyDescent="0.25">
      <c r="A102" s="12"/>
      <c r="B102" s="13"/>
      <c r="C102" s="13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8"/>
      <c r="O102" s="8"/>
      <c r="P102" s="10"/>
      <c r="Q102" s="10"/>
      <c r="R102" s="8"/>
      <c r="S102" s="8"/>
      <c r="T102" s="8"/>
      <c r="U102" s="8"/>
      <c r="V102" s="8"/>
      <c r="W102" s="8"/>
      <c r="X102" s="8"/>
      <c r="Y102" s="8"/>
      <c r="AB102" s="13"/>
      <c r="AC102" s="13"/>
      <c r="AD102" s="1"/>
      <c r="AE102" s="1"/>
      <c r="AF102" s="19"/>
    </row>
    <row r="103" spans="1:32" s="17" customFormat="1" x14ac:dyDescent="0.25">
      <c r="A103" s="12"/>
      <c r="B103" s="13"/>
      <c r="C103" s="13"/>
      <c r="D103" s="8"/>
      <c r="E103" s="8"/>
      <c r="F103" s="8"/>
      <c r="G103" s="8"/>
      <c r="H103" s="8"/>
      <c r="I103" s="8"/>
      <c r="J103" s="8"/>
      <c r="K103" s="8"/>
      <c r="L103" s="9"/>
      <c r="M103" s="9"/>
      <c r="N103" s="8"/>
      <c r="O103" s="8"/>
      <c r="P103" s="10"/>
      <c r="Q103" s="10"/>
      <c r="R103" s="8"/>
      <c r="S103" s="8"/>
      <c r="T103" s="8"/>
      <c r="U103" s="8"/>
      <c r="V103" s="8"/>
      <c r="W103" s="8"/>
      <c r="X103" s="8"/>
      <c r="Y103" s="8"/>
      <c r="AB103" s="13"/>
      <c r="AC103" s="13"/>
      <c r="AD103" s="1"/>
      <c r="AE103" s="1"/>
      <c r="AF103" s="19"/>
    </row>
    <row r="104" spans="1:32" s="17" customFormat="1" x14ac:dyDescent="0.25">
      <c r="A104" s="12"/>
      <c r="B104" s="13"/>
      <c r="C104" s="13"/>
      <c r="D104" s="8"/>
      <c r="E104" s="8"/>
      <c r="F104" s="8"/>
      <c r="G104" s="8"/>
      <c r="H104" s="8"/>
      <c r="I104" s="8"/>
      <c r="J104" s="8"/>
      <c r="K104" s="8"/>
      <c r="L104" s="9"/>
      <c r="M104" s="9"/>
      <c r="N104" s="8"/>
      <c r="O104" s="8"/>
      <c r="P104" s="10"/>
      <c r="Q104" s="10"/>
      <c r="R104" s="8"/>
      <c r="S104" s="8"/>
      <c r="T104" s="8"/>
      <c r="U104" s="8"/>
      <c r="V104" s="8"/>
      <c r="W104" s="8"/>
      <c r="X104" s="8"/>
      <c r="Y104" s="8"/>
      <c r="AB104" s="13"/>
      <c r="AC104" s="13"/>
      <c r="AD104" s="1"/>
      <c r="AE104" s="1"/>
      <c r="AF104" s="19"/>
    </row>
    <row r="105" spans="1:32" s="17" customFormat="1" x14ac:dyDescent="0.25">
      <c r="A105" s="12"/>
      <c r="B105" s="13"/>
      <c r="C105" s="13"/>
      <c r="D105" s="8"/>
      <c r="E105" s="8"/>
      <c r="F105" s="8"/>
      <c r="G105" s="8"/>
      <c r="H105" s="8"/>
      <c r="I105" s="8"/>
      <c r="J105" s="8"/>
      <c r="K105" s="8"/>
      <c r="L105" s="9"/>
      <c r="M105" s="9"/>
      <c r="N105" s="8"/>
      <c r="O105" s="8"/>
      <c r="P105" s="10"/>
      <c r="Q105" s="10"/>
      <c r="R105" s="8"/>
      <c r="S105" s="8"/>
      <c r="T105" s="8"/>
      <c r="U105" s="8"/>
      <c r="V105" s="8"/>
      <c r="W105" s="8"/>
      <c r="X105" s="8"/>
      <c r="Y105" s="8"/>
      <c r="AB105" s="13"/>
      <c r="AC105" s="13"/>
      <c r="AD105" s="1"/>
      <c r="AE105" s="1"/>
      <c r="AF105" s="19"/>
    </row>
    <row r="106" spans="1:32" s="17" customFormat="1" x14ac:dyDescent="0.25">
      <c r="A106" s="12"/>
      <c r="B106" s="13"/>
      <c r="C106" s="13"/>
      <c r="D106" s="8"/>
      <c r="E106" s="8"/>
      <c r="F106" s="8"/>
      <c r="G106" s="8"/>
      <c r="H106" s="8"/>
      <c r="I106" s="8"/>
      <c r="J106" s="8"/>
      <c r="K106" s="8"/>
      <c r="L106" s="9"/>
      <c r="M106" s="9"/>
      <c r="N106" s="8"/>
      <c r="O106" s="8"/>
      <c r="P106" s="10"/>
      <c r="Q106" s="10"/>
      <c r="R106" s="8"/>
      <c r="S106" s="8"/>
      <c r="T106" s="8"/>
      <c r="U106" s="8"/>
      <c r="V106" s="8"/>
      <c r="W106" s="8"/>
      <c r="X106" s="8"/>
      <c r="Y106" s="8"/>
      <c r="AB106" s="13"/>
      <c r="AC106" s="13"/>
      <c r="AD106" s="1"/>
      <c r="AE106" s="1"/>
      <c r="AF106" s="19"/>
    </row>
    <row r="107" spans="1:32" s="17" customFormat="1" x14ac:dyDescent="0.25">
      <c r="A107" s="12"/>
      <c r="B107" s="13"/>
      <c r="C107" s="13"/>
      <c r="D107" s="8"/>
      <c r="E107" s="8"/>
      <c r="F107" s="8"/>
      <c r="G107" s="8"/>
      <c r="H107" s="8"/>
      <c r="I107" s="8"/>
      <c r="J107" s="8"/>
      <c r="K107" s="8"/>
      <c r="L107" s="9"/>
      <c r="M107" s="9"/>
      <c r="N107" s="8"/>
      <c r="O107" s="8"/>
      <c r="P107" s="10"/>
      <c r="Q107" s="10"/>
      <c r="R107" s="8"/>
      <c r="S107" s="8"/>
      <c r="T107" s="8"/>
      <c r="U107" s="8"/>
      <c r="V107" s="8"/>
      <c r="W107" s="8"/>
      <c r="X107" s="8"/>
      <c r="Y107" s="8"/>
      <c r="AB107" s="13"/>
      <c r="AC107" s="13"/>
      <c r="AD107" s="1"/>
      <c r="AE107" s="1"/>
      <c r="AF107" s="19"/>
    </row>
    <row r="108" spans="1:32" s="17" customFormat="1" x14ac:dyDescent="0.25">
      <c r="A108" s="12"/>
      <c r="B108" s="13"/>
      <c r="C108" s="13"/>
      <c r="D108" s="8"/>
      <c r="E108" s="8"/>
      <c r="F108" s="8"/>
      <c r="G108" s="8"/>
      <c r="H108" s="8"/>
      <c r="I108" s="8"/>
      <c r="J108" s="8"/>
      <c r="K108" s="8"/>
      <c r="L108" s="9"/>
      <c r="M108" s="9"/>
      <c r="N108" s="8"/>
      <c r="O108" s="8"/>
      <c r="P108" s="10"/>
      <c r="Q108" s="10"/>
      <c r="R108" s="8"/>
      <c r="S108" s="8"/>
      <c r="T108" s="8"/>
      <c r="U108" s="8"/>
      <c r="V108" s="8"/>
      <c r="W108" s="8"/>
      <c r="X108" s="8"/>
      <c r="Y108" s="8"/>
      <c r="AB108" s="13"/>
      <c r="AC108" s="13"/>
      <c r="AD108" s="1"/>
      <c r="AE108" s="1"/>
      <c r="AF108" s="19"/>
    </row>
    <row r="109" spans="1:32" s="17" customFormat="1" x14ac:dyDescent="0.25">
      <c r="A109" s="12"/>
      <c r="B109" s="13"/>
      <c r="C109" s="13"/>
      <c r="D109" s="8"/>
      <c r="E109" s="8"/>
      <c r="F109" s="8"/>
      <c r="G109" s="8"/>
      <c r="H109" s="8"/>
      <c r="I109" s="8"/>
      <c r="J109" s="8"/>
      <c r="K109" s="8"/>
      <c r="L109" s="9"/>
      <c r="M109" s="9"/>
      <c r="N109" s="8"/>
      <c r="O109" s="8"/>
      <c r="P109" s="10"/>
      <c r="Q109" s="10"/>
      <c r="R109" s="8"/>
      <c r="S109" s="8"/>
      <c r="T109" s="8"/>
      <c r="U109" s="8"/>
      <c r="V109" s="8"/>
      <c r="W109" s="8"/>
      <c r="X109" s="8"/>
      <c r="Y109" s="8"/>
      <c r="AB109" s="13"/>
      <c r="AC109" s="13"/>
      <c r="AD109" s="1"/>
      <c r="AE109" s="1"/>
      <c r="AF109" s="19"/>
    </row>
    <row r="110" spans="1:32" s="17" customFormat="1" x14ac:dyDescent="0.25">
      <c r="A110" s="12"/>
      <c r="B110" s="13"/>
      <c r="C110" s="13"/>
      <c r="D110" s="8"/>
      <c r="E110" s="8"/>
      <c r="F110" s="8"/>
      <c r="G110" s="8"/>
      <c r="H110" s="8"/>
      <c r="I110" s="8"/>
      <c r="J110" s="8"/>
      <c r="K110" s="8"/>
      <c r="L110" s="9"/>
      <c r="M110" s="9"/>
      <c r="N110" s="8"/>
      <c r="O110" s="8"/>
      <c r="P110" s="10"/>
      <c r="Q110" s="10"/>
      <c r="R110" s="8"/>
      <c r="S110" s="8"/>
      <c r="T110" s="8"/>
      <c r="U110" s="8"/>
      <c r="V110" s="8"/>
      <c r="W110" s="8"/>
      <c r="X110" s="8"/>
      <c r="Y110" s="8"/>
      <c r="AB110" s="13"/>
      <c r="AC110" s="13"/>
      <c r="AD110" s="1"/>
      <c r="AE110" s="1"/>
      <c r="AF110" s="19"/>
    </row>
    <row r="111" spans="1:32" s="17" customFormat="1" x14ac:dyDescent="0.25">
      <c r="A111" s="12"/>
      <c r="B111" s="13"/>
      <c r="C111" s="13"/>
      <c r="D111" s="8"/>
      <c r="E111" s="8"/>
      <c r="F111" s="8"/>
      <c r="G111" s="8"/>
      <c r="H111" s="8"/>
      <c r="I111" s="8"/>
      <c r="J111" s="8"/>
      <c r="K111" s="8"/>
      <c r="L111" s="9"/>
      <c r="M111" s="9"/>
      <c r="N111" s="8"/>
      <c r="O111" s="8"/>
      <c r="P111" s="10"/>
      <c r="Q111" s="10"/>
      <c r="R111" s="8"/>
      <c r="S111" s="8"/>
      <c r="T111" s="8"/>
      <c r="U111" s="8"/>
      <c r="V111" s="8"/>
      <c r="W111" s="8"/>
      <c r="X111" s="8"/>
      <c r="Y111" s="8"/>
      <c r="AB111" s="13"/>
      <c r="AC111" s="13"/>
      <c r="AD111" s="1"/>
      <c r="AE111" s="1"/>
      <c r="AF111" s="19"/>
    </row>
    <row r="112" spans="1:32" s="17" customFormat="1" x14ac:dyDescent="0.25">
      <c r="A112" s="12"/>
      <c r="B112" s="13"/>
      <c r="C112" s="13"/>
      <c r="D112" s="8"/>
      <c r="E112" s="8"/>
      <c r="F112" s="8"/>
      <c r="G112" s="8"/>
      <c r="H112" s="8"/>
      <c r="I112" s="8"/>
      <c r="J112" s="8"/>
      <c r="K112" s="8"/>
      <c r="L112" s="9"/>
      <c r="M112" s="9"/>
      <c r="N112" s="8"/>
      <c r="O112" s="8"/>
      <c r="P112" s="10"/>
      <c r="Q112" s="10"/>
      <c r="R112" s="8"/>
      <c r="S112" s="8"/>
      <c r="T112" s="8"/>
      <c r="U112" s="8"/>
      <c r="V112" s="8"/>
      <c r="W112" s="8"/>
      <c r="X112" s="8"/>
      <c r="Y112" s="8"/>
      <c r="AB112" s="13"/>
      <c r="AC112" s="13"/>
      <c r="AD112" s="1"/>
      <c r="AE112" s="1"/>
      <c r="AF112" s="19"/>
    </row>
    <row r="113" spans="1:32" s="17" customFormat="1" x14ac:dyDescent="0.25">
      <c r="A113" s="12"/>
      <c r="B113" s="13"/>
      <c r="C113" s="13"/>
      <c r="D113" s="8"/>
      <c r="E113" s="8"/>
      <c r="F113" s="8"/>
      <c r="G113" s="8"/>
      <c r="H113" s="8"/>
      <c r="I113" s="8"/>
      <c r="J113" s="8"/>
      <c r="K113" s="8"/>
      <c r="L113" s="9"/>
      <c r="M113" s="9"/>
      <c r="N113" s="8"/>
      <c r="O113" s="8"/>
      <c r="P113" s="10"/>
      <c r="Q113" s="10"/>
      <c r="R113" s="8"/>
      <c r="S113" s="8"/>
      <c r="T113" s="8"/>
      <c r="U113" s="8"/>
      <c r="V113" s="8"/>
      <c r="W113" s="8"/>
      <c r="X113" s="8"/>
      <c r="Y113" s="8"/>
      <c r="AB113" s="13"/>
      <c r="AC113" s="13"/>
      <c r="AD113" s="1"/>
      <c r="AE113" s="1"/>
      <c r="AF113" s="19"/>
    </row>
    <row r="114" spans="1:32" s="17" customFormat="1" x14ac:dyDescent="0.25">
      <c r="A114" s="12"/>
      <c r="B114" s="13"/>
      <c r="C114" s="13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8"/>
      <c r="O114" s="8"/>
      <c r="P114" s="10"/>
      <c r="Q114" s="10"/>
      <c r="R114" s="8"/>
      <c r="S114" s="8"/>
      <c r="T114" s="8"/>
      <c r="U114" s="8"/>
      <c r="V114" s="8"/>
      <c r="W114" s="8"/>
      <c r="X114" s="8"/>
      <c r="Y114" s="8"/>
      <c r="AB114" s="13"/>
      <c r="AC114" s="13"/>
      <c r="AD114" s="1"/>
      <c r="AE114" s="1"/>
      <c r="AF114" s="19"/>
    </row>
    <row r="115" spans="1:32" s="17" customFormat="1" x14ac:dyDescent="0.25">
      <c r="A115" s="12"/>
      <c r="B115" s="13"/>
      <c r="C115" s="13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8"/>
      <c r="O115" s="8"/>
      <c r="P115" s="10"/>
      <c r="Q115" s="10"/>
      <c r="R115" s="8"/>
      <c r="S115" s="8"/>
      <c r="T115" s="8"/>
      <c r="U115" s="8"/>
      <c r="V115" s="8"/>
      <c r="W115" s="8"/>
      <c r="X115" s="8"/>
      <c r="Y115" s="8"/>
      <c r="AB115" s="13"/>
      <c r="AC115" s="13"/>
      <c r="AD115" s="1"/>
      <c r="AE115" s="1"/>
      <c r="AF115" s="19"/>
    </row>
    <row r="116" spans="1:32" s="17" customFormat="1" x14ac:dyDescent="0.25">
      <c r="A116" s="12"/>
      <c r="B116" s="13"/>
      <c r="C116" s="13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8"/>
      <c r="O116" s="8"/>
      <c r="P116" s="10"/>
      <c r="Q116" s="10"/>
      <c r="R116" s="8"/>
      <c r="S116" s="8"/>
      <c r="T116" s="8"/>
      <c r="U116" s="8"/>
      <c r="V116" s="8"/>
      <c r="W116" s="8"/>
      <c r="X116" s="8"/>
      <c r="Y116" s="8"/>
      <c r="AB116" s="13"/>
      <c r="AC116" s="13"/>
      <c r="AD116" s="1"/>
      <c r="AE116" s="1"/>
      <c r="AF116" s="19"/>
    </row>
    <row r="117" spans="1:32" s="17" customFormat="1" x14ac:dyDescent="0.25">
      <c r="A117" s="12"/>
      <c r="B117" s="13"/>
      <c r="C117" s="13"/>
      <c r="D117" s="8"/>
      <c r="E117" s="8"/>
      <c r="F117" s="8"/>
      <c r="G117" s="8"/>
      <c r="H117" s="8"/>
      <c r="I117" s="8"/>
      <c r="J117" s="8"/>
      <c r="K117" s="8"/>
      <c r="L117" s="9"/>
      <c r="M117" s="9"/>
      <c r="N117" s="8"/>
      <c r="O117" s="8"/>
      <c r="P117" s="10"/>
      <c r="Q117" s="10"/>
      <c r="R117" s="8"/>
      <c r="S117" s="8"/>
      <c r="T117" s="8"/>
      <c r="U117" s="8"/>
      <c r="V117" s="8"/>
      <c r="W117" s="8"/>
      <c r="X117" s="8"/>
      <c r="Y117" s="8"/>
      <c r="AB117" s="13"/>
      <c r="AC117" s="13"/>
      <c r="AD117" s="1"/>
      <c r="AE117" s="1"/>
      <c r="AF117" s="19"/>
    </row>
    <row r="118" spans="1:32" s="17" customFormat="1" x14ac:dyDescent="0.25">
      <c r="A118" s="12"/>
      <c r="B118" s="13"/>
      <c r="C118" s="13"/>
      <c r="D118" s="8"/>
      <c r="E118" s="8"/>
      <c r="F118" s="8"/>
      <c r="G118" s="8"/>
      <c r="H118" s="8"/>
      <c r="I118" s="8"/>
      <c r="J118" s="8"/>
      <c r="K118" s="8"/>
      <c r="L118" s="9"/>
      <c r="M118" s="9"/>
      <c r="N118" s="8"/>
      <c r="O118" s="8"/>
      <c r="P118" s="10"/>
      <c r="Q118" s="10"/>
      <c r="R118" s="8"/>
      <c r="S118" s="8"/>
      <c r="T118" s="8"/>
      <c r="U118" s="8"/>
      <c r="V118" s="8"/>
      <c r="W118" s="8"/>
      <c r="X118" s="8"/>
      <c r="Y118" s="8"/>
      <c r="AB118" s="13"/>
      <c r="AC118" s="13"/>
      <c r="AD118" s="1"/>
      <c r="AE118" s="1"/>
      <c r="AF118" s="19"/>
    </row>
    <row r="119" spans="1:32" s="17" customFormat="1" x14ac:dyDescent="0.25">
      <c r="A119" s="12"/>
      <c r="B119" s="13"/>
      <c r="C119" s="13"/>
      <c r="D119" s="8"/>
      <c r="E119" s="8"/>
      <c r="F119" s="8"/>
      <c r="G119" s="8"/>
      <c r="H119" s="8"/>
      <c r="I119" s="8"/>
      <c r="J119" s="8"/>
      <c r="K119" s="8"/>
      <c r="L119" s="9"/>
      <c r="M119" s="9"/>
      <c r="N119" s="8"/>
      <c r="O119" s="8"/>
      <c r="P119" s="10"/>
      <c r="Q119" s="10"/>
      <c r="R119" s="8"/>
      <c r="S119" s="8"/>
      <c r="T119" s="8"/>
      <c r="U119" s="8"/>
      <c r="V119" s="8"/>
      <c r="W119" s="8"/>
      <c r="X119" s="8"/>
      <c r="Y119" s="8"/>
      <c r="AB119" s="13"/>
      <c r="AC119" s="13"/>
      <c r="AD119" s="1"/>
      <c r="AE119" s="1"/>
      <c r="AF119" s="19"/>
    </row>
    <row r="120" spans="1:32" s="17" customFormat="1" x14ac:dyDescent="0.25">
      <c r="A120" s="12"/>
      <c r="B120" s="13"/>
      <c r="C120" s="13"/>
      <c r="D120" s="8"/>
      <c r="E120" s="8"/>
      <c r="F120" s="8"/>
      <c r="G120" s="8"/>
      <c r="H120" s="8"/>
      <c r="I120" s="8"/>
      <c r="J120" s="8"/>
      <c r="K120" s="8"/>
      <c r="L120" s="9"/>
      <c r="M120" s="9"/>
      <c r="N120" s="8"/>
      <c r="O120" s="8"/>
      <c r="P120" s="10"/>
      <c r="Q120" s="10"/>
      <c r="R120" s="8"/>
      <c r="S120" s="8"/>
      <c r="T120" s="8"/>
      <c r="U120" s="8"/>
      <c r="V120" s="8"/>
      <c r="W120" s="8"/>
      <c r="X120" s="8"/>
      <c r="Y120" s="8"/>
      <c r="AB120" s="13"/>
      <c r="AC120" s="13"/>
      <c r="AD120" s="1"/>
      <c r="AE120" s="1"/>
      <c r="AF120" s="19"/>
    </row>
    <row r="121" spans="1:32" s="17" customFormat="1" x14ac:dyDescent="0.25">
      <c r="A121" s="12"/>
      <c r="B121" s="13"/>
      <c r="C121" s="13"/>
      <c r="D121" s="8"/>
      <c r="E121" s="8"/>
      <c r="F121" s="8"/>
      <c r="G121" s="8"/>
      <c r="H121" s="8"/>
      <c r="I121" s="8"/>
      <c r="J121" s="8"/>
      <c r="K121" s="8"/>
      <c r="L121" s="9"/>
      <c r="M121" s="9"/>
      <c r="N121" s="8"/>
      <c r="O121" s="8"/>
      <c r="P121" s="10"/>
      <c r="Q121" s="10"/>
      <c r="R121" s="8"/>
      <c r="S121" s="8"/>
      <c r="T121" s="8"/>
      <c r="U121" s="8"/>
      <c r="V121" s="8"/>
      <c r="W121" s="8"/>
      <c r="X121" s="8"/>
      <c r="Y121" s="8"/>
      <c r="AB121" s="13"/>
      <c r="AC121" s="13"/>
      <c r="AD121" s="1"/>
      <c r="AE121" s="1"/>
      <c r="AF121" s="19"/>
    </row>
    <row r="122" spans="1:32" s="17" customFormat="1" x14ac:dyDescent="0.25">
      <c r="A122" s="12"/>
      <c r="B122" s="13"/>
      <c r="C122" s="13"/>
      <c r="D122" s="1"/>
      <c r="E122" s="1"/>
      <c r="F122" s="1"/>
      <c r="G122" s="1"/>
      <c r="H122" s="1"/>
      <c r="I122" s="1"/>
      <c r="J122" s="1"/>
      <c r="K122" s="1"/>
      <c r="L122" s="14"/>
      <c r="M122" s="14"/>
      <c r="N122" s="1"/>
      <c r="O122" s="1"/>
      <c r="P122" s="15"/>
      <c r="Q122" s="15"/>
      <c r="R122" s="1"/>
      <c r="S122" s="1"/>
      <c r="T122" s="1"/>
      <c r="U122" s="1"/>
      <c r="V122" s="1"/>
      <c r="W122" s="1"/>
      <c r="X122" s="1"/>
      <c r="Y122" s="1"/>
      <c r="AB122" s="13"/>
      <c r="AC122" s="13"/>
      <c r="AD122" s="1"/>
      <c r="AE122" s="1"/>
      <c r="AF122" s="19"/>
    </row>
    <row r="123" spans="1:32" s="17" customFormat="1" x14ac:dyDescent="0.25">
      <c r="A123" s="12"/>
      <c r="B123" s="13"/>
      <c r="C123" s="13"/>
      <c r="D123" s="1"/>
      <c r="E123" s="1"/>
      <c r="F123" s="1"/>
      <c r="G123" s="1"/>
      <c r="H123" s="1"/>
      <c r="I123" s="1"/>
      <c r="J123" s="1"/>
      <c r="K123" s="1"/>
      <c r="L123" s="14"/>
      <c r="M123" s="14"/>
      <c r="N123" s="1"/>
      <c r="O123" s="1"/>
      <c r="P123" s="15"/>
      <c r="Q123" s="15"/>
      <c r="R123" s="1"/>
      <c r="S123" s="1"/>
      <c r="T123" s="1"/>
      <c r="U123" s="1"/>
      <c r="V123" s="1"/>
      <c r="W123" s="1"/>
      <c r="X123" s="1"/>
      <c r="Y123" s="1"/>
      <c r="AB123" s="13"/>
      <c r="AC123" s="13"/>
      <c r="AD123" s="1"/>
      <c r="AE123" s="1"/>
      <c r="AF123" s="19"/>
    </row>
    <row r="124" spans="1:32" s="17" customFormat="1" x14ac:dyDescent="0.25">
      <c r="A124" s="12"/>
      <c r="B124" s="13"/>
      <c r="C124" s="13"/>
      <c r="D124" s="1"/>
      <c r="E124" s="1"/>
      <c r="F124" s="1"/>
      <c r="G124" s="1"/>
      <c r="H124" s="1"/>
      <c r="I124" s="1"/>
      <c r="J124" s="1"/>
      <c r="K124" s="1"/>
      <c r="L124" s="14"/>
      <c r="M124" s="14"/>
      <c r="N124" s="1"/>
      <c r="O124" s="1"/>
      <c r="P124" s="15"/>
      <c r="Q124" s="15"/>
      <c r="R124" s="1"/>
      <c r="S124" s="1"/>
      <c r="T124" s="1"/>
      <c r="U124" s="1"/>
      <c r="V124" s="1"/>
      <c r="W124" s="1"/>
      <c r="X124" s="1"/>
      <c r="Y124" s="1"/>
      <c r="AB124" s="13"/>
      <c r="AC124" s="13"/>
      <c r="AD124" s="1"/>
      <c r="AE124" s="1"/>
      <c r="AF124" s="19"/>
    </row>
    <row r="125" spans="1:32" s="17" customFormat="1" x14ac:dyDescent="0.25">
      <c r="A125" s="12"/>
      <c r="B125" s="13"/>
      <c r="C125" s="13"/>
      <c r="D125" s="1"/>
      <c r="E125" s="1"/>
      <c r="F125" s="1"/>
      <c r="G125" s="1"/>
      <c r="H125" s="1"/>
      <c r="I125" s="1"/>
      <c r="J125" s="1"/>
      <c r="K125" s="1"/>
      <c r="L125" s="14"/>
      <c r="M125" s="14"/>
      <c r="N125" s="1"/>
      <c r="O125" s="1"/>
      <c r="P125" s="15"/>
      <c r="Q125" s="15"/>
      <c r="R125" s="1"/>
      <c r="S125" s="1"/>
      <c r="T125" s="1"/>
      <c r="U125" s="1"/>
      <c r="V125" s="1"/>
      <c r="W125" s="1"/>
      <c r="X125" s="1"/>
      <c r="Y125" s="1"/>
      <c r="AB125" s="13"/>
      <c r="AC125" s="13"/>
      <c r="AD125" s="1"/>
      <c r="AE125" s="1"/>
      <c r="AF125" s="19"/>
    </row>
    <row r="126" spans="1:32" s="17" customFormat="1" x14ac:dyDescent="0.25">
      <c r="A126" s="12"/>
      <c r="B126" s="13"/>
      <c r="C126" s="13"/>
      <c r="D126" s="1"/>
      <c r="E126" s="1"/>
      <c r="F126" s="1"/>
      <c r="G126" s="1"/>
      <c r="H126" s="1"/>
      <c r="I126" s="1"/>
      <c r="J126" s="1"/>
      <c r="K126" s="1"/>
      <c r="L126" s="14"/>
      <c r="M126" s="14"/>
      <c r="N126" s="1"/>
      <c r="O126" s="1"/>
      <c r="P126" s="15"/>
      <c r="Q126" s="15"/>
      <c r="R126" s="1"/>
      <c r="S126" s="1"/>
      <c r="T126" s="1"/>
      <c r="U126" s="1"/>
      <c r="V126" s="1"/>
      <c r="W126" s="1"/>
      <c r="X126" s="1"/>
      <c r="Y126" s="1"/>
      <c r="AB126" s="13"/>
      <c r="AC126" s="13"/>
      <c r="AD126" s="1"/>
      <c r="AE126" s="1"/>
      <c r="AF126" s="19"/>
    </row>
    <row r="127" spans="1:32" s="17" customFormat="1" x14ac:dyDescent="0.25">
      <c r="A127" s="12"/>
      <c r="B127" s="13"/>
      <c r="C127" s="13"/>
      <c r="D127" s="1"/>
      <c r="E127" s="1"/>
      <c r="F127" s="1"/>
      <c r="G127" s="1"/>
      <c r="H127" s="1"/>
      <c r="I127" s="1"/>
      <c r="J127" s="1"/>
      <c r="K127" s="1"/>
      <c r="L127" s="14"/>
      <c r="M127" s="14"/>
      <c r="N127" s="1"/>
      <c r="O127" s="1"/>
      <c r="P127" s="15"/>
      <c r="Q127" s="15"/>
      <c r="R127" s="1"/>
      <c r="S127" s="1"/>
      <c r="T127" s="1"/>
      <c r="U127" s="1"/>
      <c r="V127" s="1"/>
      <c r="W127" s="1"/>
      <c r="X127" s="1"/>
      <c r="Y127" s="1"/>
      <c r="AB127" s="13"/>
      <c r="AC127" s="13"/>
      <c r="AD127" s="1"/>
      <c r="AE127" s="1"/>
      <c r="AF127" s="19"/>
    </row>
    <row r="128" spans="1:32" s="17" customFormat="1" x14ac:dyDescent="0.25">
      <c r="A128" s="12"/>
      <c r="B128" s="13"/>
      <c r="C128" s="13"/>
      <c r="D128" s="1"/>
      <c r="E128" s="1"/>
      <c r="F128" s="1"/>
      <c r="G128" s="1"/>
      <c r="H128" s="1"/>
      <c r="I128" s="1"/>
      <c r="J128" s="1"/>
      <c r="K128" s="1"/>
      <c r="L128" s="14"/>
      <c r="M128" s="14"/>
      <c r="N128" s="1"/>
      <c r="O128" s="1"/>
      <c r="P128" s="15"/>
      <c r="Q128" s="15"/>
      <c r="R128" s="1"/>
      <c r="S128" s="1"/>
      <c r="T128" s="1"/>
      <c r="U128" s="1"/>
      <c r="V128" s="1"/>
      <c r="W128" s="1"/>
      <c r="X128" s="1"/>
      <c r="Y128" s="1"/>
      <c r="AB128" s="13"/>
      <c r="AC128" s="13"/>
      <c r="AD128" s="1"/>
      <c r="AE128" s="1"/>
      <c r="AF128" s="19"/>
    </row>
    <row r="129" spans="1:3" x14ac:dyDescent="0.25">
      <c r="A129" s="12"/>
      <c r="B129" s="13"/>
      <c r="C129" s="13"/>
    </row>
    <row r="130" spans="1:3" x14ac:dyDescent="0.25">
      <c r="A130" s="12"/>
      <c r="B130" s="13"/>
      <c r="C130" s="13"/>
    </row>
    <row r="131" spans="1:3" x14ac:dyDescent="0.25">
      <c r="A131" s="12"/>
      <c r="B131" s="13"/>
      <c r="C131" s="13"/>
    </row>
    <row r="132" spans="1:3" x14ac:dyDescent="0.25">
      <c r="A132" s="12"/>
      <c r="B132" s="13"/>
      <c r="C132" s="13"/>
    </row>
  </sheetData>
  <sheetProtection selectLockedCells="1" selectUnlockedCells="1"/>
  <mergeCells count="24">
    <mergeCell ref="B62:C62"/>
    <mergeCell ref="J3:K3"/>
    <mergeCell ref="H3:I3"/>
    <mergeCell ref="A3:A4"/>
    <mergeCell ref="B3:B4"/>
    <mergeCell ref="C3:C4"/>
    <mergeCell ref="D3:E3"/>
    <mergeCell ref="F3:G3"/>
    <mergeCell ref="A70:C70"/>
    <mergeCell ref="A71:C71"/>
    <mergeCell ref="A72:C72"/>
    <mergeCell ref="A1:AE2"/>
    <mergeCell ref="A66:C66"/>
    <mergeCell ref="L3:M3"/>
    <mergeCell ref="N3:O3"/>
    <mergeCell ref="AB3:AC3"/>
    <mergeCell ref="AD3:AE3"/>
    <mergeCell ref="V3:W3"/>
    <mergeCell ref="X3:Y3"/>
    <mergeCell ref="Z3:AA3"/>
    <mergeCell ref="P3:Q3"/>
    <mergeCell ref="R3:S3"/>
    <mergeCell ref="T3:U3"/>
    <mergeCell ref="B59:C59"/>
  </mergeCells>
  <pageMargins left="0.70866141732283472" right="0.70866141732283472" top="0.78740157480314965" bottom="0.78740157480314965" header="0.51181102362204722" footer="0.51181102362204722"/>
  <pageSetup paperSize="9" scale="44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6" sqref="P1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dle položek 2018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2018-12-11T12:24:18Z</dcterms:modified>
</cp:coreProperties>
</file>